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55" windowWidth="19425" windowHeight="1048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'!$B$1:$AB$95</definedName>
  </definedNames>
  <calcPr calcId="145621"/>
</workbook>
</file>

<file path=xl/calcChain.xml><?xml version="1.0" encoding="utf-8"?>
<calcChain xmlns="http://schemas.openxmlformats.org/spreadsheetml/2006/main">
  <c r="U61" i="1" l="1"/>
  <c r="X58" i="1"/>
  <c r="Y58" i="1"/>
  <c r="AA90" i="1" l="1"/>
  <c r="AA88" i="1"/>
  <c r="Z87" i="1"/>
  <c r="Z58" i="1" s="1"/>
  <c r="V87" i="1"/>
  <c r="AA87" i="1" s="1"/>
  <c r="AA86" i="1"/>
  <c r="AA85" i="1"/>
  <c r="AA84" i="1"/>
  <c r="AA83" i="1"/>
  <c r="V82" i="1"/>
  <c r="U82" i="1"/>
  <c r="AA80" i="1"/>
  <c r="V79" i="1"/>
  <c r="V61" i="1" s="1"/>
  <c r="AA78" i="1"/>
  <c r="U77" i="1"/>
  <c r="AA77" i="1" s="1"/>
  <c r="AA76" i="1"/>
  <c r="W75" i="1"/>
  <c r="W58" i="1" s="1"/>
  <c r="V75" i="1"/>
  <c r="U75" i="1"/>
  <c r="AA74" i="1"/>
  <c r="AA73" i="1"/>
  <c r="U71" i="1"/>
  <c r="AA71" i="1" s="1"/>
  <c r="AA70" i="1"/>
  <c r="V69" i="1"/>
  <c r="AA67" i="1"/>
  <c r="AA66" i="1"/>
  <c r="AA65" i="1"/>
  <c r="U64" i="1"/>
  <c r="U63" i="1"/>
  <c r="AA63" i="1" s="1"/>
  <c r="V59" i="1"/>
  <c r="AA82" i="1" l="1"/>
  <c r="AA64" i="1"/>
  <c r="V58" i="1"/>
  <c r="AA81" i="1"/>
  <c r="W61" i="1"/>
  <c r="U69" i="1"/>
  <c r="U58" i="1" s="1"/>
  <c r="AA69" i="1"/>
  <c r="AA79" i="1"/>
  <c r="AA75" i="1"/>
  <c r="U59" i="1"/>
  <c r="AA59" i="1" s="1"/>
  <c r="AA61" i="1"/>
  <c r="AA58" i="1" l="1"/>
  <c r="V37" i="1"/>
  <c r="W37" i="1"/>
  <c r="W15" i="1" s="1"/>
  <c r="X37" i="1"/>
  <c r="Y37" i="1"/>
  <c r="Z37" i="1"/>
  <c r="U37" i="1"/>
  <c r="AA57" i="1"/>
  <c r="AA54" i="1"/>
  <c r="AA48" i="1"/>
  <c r="V39" i="1"/>
  <c r="W39" i="1"/>
  <c r="X39" i="1"/>
  <c r="Y39" i="1"/>
  <c r="U39" i="1"/>
  <c r="AA42" i="1"/>
  <c r="Z24" i="1" l="1"/>
  <c r="Y24" i="1"/>
  <c r="X24" i="1"/>
  <c r="W24" i="1"/>
  <c r="AA53" i="1" l="1"/>
  <c r="AA43" i="1" l="1"/>
  <c r="AA31" i="1"/>
  <c r="AA29" i="1"/>
  <c r="AA55" i="1" l="1"/>
  <c r="AA56" i="1" l="1"/>
  <c r="Z22" i="1" l="1"/>
  <c r="Z15" i="1" s="1"/>
  <c r="Y22" i="1"/>
  <c r="Y15" i="1" s="1"/>
  <c r="X22" i="1"/>
  <c r="X15" i="1" s="1"/>
  <c r="Y23" i="1" l="1"/>
  <c r="Z23" i="1"/>
  <c r="AA23" i="1" s="1"/>
  <c r="X23" i="1"/>
  <c r="AA51" i="1" l="1"/>
  <c r="AA49" i="1"/>
  <c r="AA47" i="1"/>
  <c r="V22" i="1"/>
  <c r="V15" i="1" s="1"/>
  <c r="U22" i="1"/>
  <c r="U15" i="1" s="1"/>
  <c r="AA24" i="1"/>
  <c r="AA37" i="1" l="1"/>
  <c r="AA15" i="1"/>
  <c r="AA41" i="1" l="1"/>
  <c r="AA52" i="1" l="1"/>
  <c r="Z50" i="1"/>
  <c r="AA45" i="1"/>
  <c r="AA44" i="1"/>
  <c r="AA36" i="1"/>
  <c r="AA34" i="1"/>
  <c r="AA25" i="1"/>
  <c r="AA22" i="1" s="1"/>
  <c r="V20" i="1"/>
  <c r="V17" i="1"/>
  <c r="W17" i="1" s="1"/>
  <c r="Z39" i="1" l="1"/>
  <c r="AA50" i="1"/>
  <c r="AA39" i="1" s="1"/>
  <c r="W20" i="1"/>
  <c r="X20" i="1" s="1"/>
  <c r="Y20" i="1" s="1"/>
  <c r="Z20" i="1" s="1"/>
  <c r="X17" i="1"/>
  <c r="AF17" i="1"/>
  <c r="AA38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<sst xmlns="http://schemas.openxmlformats.org/spreadsheetml/2006/main" count="168" uniqueCount="83">
  <si>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</si>
  <si>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</si>
  <si>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</si>
  <si>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</si>
  <si>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</si>
  <si>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</si>
  <si>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</si>
  <si>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</si>
  <si>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</si>
  <si>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</si>
  <si>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</si>
  <si>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</si>
  <si>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</si>
  <si>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</si>
  <si>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</si>
  <si>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</si>
  <si>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</si>
  <si>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</si>
  <si>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</si>
  <si>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</si>
  <si>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</si>
  <si>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</si>
  <si>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</si>
  <si>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</si>
  <si>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</si>
  <si>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</si>
  <si>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</si>
  <si>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</si>
  <si>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</si>
  <si>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</si>
  <si>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</si>
  <si>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</si>
  <si>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</si>
  <si>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</si>
  <si>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</si>
  <si>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</si>
  <si>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</si>
  <si>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</si>
  <si>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</si>
  <si>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</si>
  <si>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</si>
  <si>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</si>
  <si>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</si>
  <si>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</si>
  <si>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</si>
  <si>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</si>
  <si>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</si>
  <si>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</si>
  <si>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</si>
  <si>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</si>
  <si>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</si>
  <si>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</si>
  <si>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«Содержание, обслуживание, проведение ремонтно-реставрационных работ
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</si>
  <si>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</si>
  <si>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</si>
  <si>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</si>
  <si>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</si>
  <si>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</si>
  <si>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</si>
  <si>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</si>
  <si>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</si>
  <si>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</si>
  <si>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</si>
  <si>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</si>
  <si>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</si>
  <si>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</si>
  <si>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</si>
  <si>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</si>
  <si>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</si>
  <si>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</si>
  <si>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</si>
  <si>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</si>
  <si>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</si>
  <si>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</si>
  <si>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</si>
  <si>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</si>
  <si>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</si>
  <si>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</si>
  <si>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</si>
  <si>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</si>
  <si>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</si>
  <si>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</si>
  <si>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t xml:space="preserve">Приложение 
к постановлению Администрации города Твери
от «28»  декабря 2019 № 1575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</si>
</sst>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0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37"/>
      <c r="Y1" s="137"/>
      <c r="Z1" s="137"/>
      <c r="AA1" s="137"/>
      <c r="AB1" s="137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8" t="s">
        <v>0</v>
      </c>
      <c r="Y2" s="138"/>
      <c r="Z2" s="138"/>
      <c r="AA2" s="138"/>
      <c r="AB2" s="138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39" t="s">
        <v>82</v>
      </c>
      <c r="Y3" s="139"/>
      <c r="Z3" s="139"/>
      <c r="AA3" s="139"/>
      <c r="AB3" s="13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39" t="s">
        <v>1</v>
      </c>
      <c r="X5" s="140"/>
      <c r="Y5" s="140"/>
      <c r="Z5" s="140"/>
      <c r="AA5" s="140"/>
      <c r="AB5" s="140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1" t="s">
        <v>2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42" t="s">
        <v>3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8" t="s">
        <v>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9" t="s">
        <v>5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1"/>
      <c r="S11" s="152" t="s">
        <v>6</v>
      </c>
      <c r="T11" s="152" t="s">
        <v>7</v>
      </c>
      <c r="U11" s="152" t="s">
        <v>8</v>
      </c>
      <c r="V11" s="152"/>
      <c r="W11" s="152"/>
      <c r="X11" s="152"/>
      <c r="Y11" s="152"/>
      <c r="Z11" s="152"/>
      <c r="AA11" s="152" t="s">
        <v>9</v>
      </c>
      <c r="AB11" s="152"/>
      <c r="AC11" s="25"/>
    </row>
    <row r="12" spans="1:34" s="26" customFormat="1" ht="15" customHeight="1" x14ac:dyDescent="0.25">
      <c r="A12" s="25"/>
      <c r="B12" s="153" t="s">
        <v>10</v>
      </c>
      <c r="C12" s="153"/>
      <c r="D12" s="153"/>
      <c r="E12" s="153" t="s">
        <v>11</v>
      </c>
      <c r="F12" s="153"/>
      <c r="G12" s="153" t="s">
        <v>12</v>
      </c>
      <c r="H12" s="153"/>
      <c r="I12" s="154" t="s">
        <v>13</v>
      </c>
      <c r="J12" s="155"/>
      <c r="K12" s="155"/>
      <c r="L12" s="155"/>
      <c r="M12" s="155"/>
      <c r="N12" s="155"/>
      <c r="O12" s="155"/>
      <c r="P12" s="155"/>
      <c r="Q12" s="155"/>
      <c r="R12" s="156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25"/>
    </row>
    <row r="13" spans="1:34" s="26" customFormat="1" ht="34.5" customHeight="1" x14ac:dyDescent="0.25">
      <c r="A13" s="25"/>
      <c r="B13" s="153"/>
      <c r="C13" s="153"/>
      <c r="D13" s="153"/>
      <c r="E13" s="153"/>
      <c r="F13" s="153"/>
      <c r="G13" s="153"/>
      <c r="H13" s="153"/>
      <c r="I13" s="157"/>
      <c r="J13" s="158"/>
      <c r="K13" s="158"/>
      <c r="L13" s="158"/>
      <c r="M13" s="158"/>
      <c r="N13" s="158"/>
      <c r="O13" s="158"/>
      <c r="P13" s="158"/>
      <c r="Q13" s="158"/>
      <c r="R13" s="159"/>
      <c r="S13" s="152"/>
      <c r="T13" s="152"/>
      <c r="U13" s="67">
        <v>2018</v>
      </c>
      <c r="V13" s="67">
        <v>2019</v>
      </c>
      <c r="W13" s="97">
        <v>2020</v>
      </c>
      <c r="X13" s="67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67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U22+U37+U58</f>
        <v>4871.3999999999996</v>
      </c>
      <c r="V15" s="90">
        <f t="shared" si="0"/>
        <v>4950</v>
      </c>
      <c r="W15" s="90">
        <f t="shared" si="0"/>
        <v>1900.6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20573.8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U25+U28</f>
        <v>0</v>
      </c>
      <c r="V22" s="91">
        <f t="shared" ref="V22" si="2">V25+V28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f t="shared" ref="Y23:Z23" si="3">Y26+Y27</f>
        <v>105</v>
      </c>
      <c r="Z23" s="81">
        <f t="shared" si="3"/>
        <v>105</v>
      </c>
      <c r="AA23" s="81">
        <f>Z23</f>
        <v>105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SUM(W29+W34+W36)</f>
        <v>12</v>
      </c>
      <c r="X24" s="94">
        <f t="shared" ref="X24:Z24" si="4">SUM(X29+X34+X36)</f>
        <v>9</v>
      </c>
      <c r="Y24" s="94">
        <f t="shared" si="4"/>
        <v>9</v>
      </c>
      <c r="Z24" s="94">
        <f t="shared" si="4"/>
        <v>9</v>
      </c>
      <c r="AA24" s="81">
        <f t="shared" ref="AA24" si="5">SUM(U24:Z24)</f>
        <v>39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52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53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54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57.75" customHeight="1" x14ac:dyDescent="0.3">
      <c r="A28" s="25"/>
      <c r="B28" s="38"/>
      <c r="C28" s="38"/>
      <c r="D28" s="38"/>
      <c r="E28" s="42"/>
      <c r="F28" s="42"/>
      <c r="G28" s="42"/>
      <c r="H28" s="42"/>
      <c r="I28" s="42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55</v>
      </c>
      <c r="T28" s="92" t="s">
        <v>20</v>
      </c>
      <c r="U28" s="71">
        <v>0</v>
      </c>
      <c r="V28" s="71">
        <v>0</v>
      </c>
      <c r="W28" s="99">
        <v>1</v>
      </c>
      <c r="X28" s="71">
        <v>1</v>
      </c>
      <c r="Y28" s="71">
        <v>1</v>
      </c>
      <c r="Z28" s="71">
        <v>1</v>
      </c>
      <c r="AA28" s="99">
        <v>1</v>
      </c>
      <c r="AB28" s="81">
        <v>2023</v>
      </c>
      <c r="AC28" s="29"/>
    </row>
    <row r="29" spans="1:35" s="26" customFormat="1" ht="37.5" x14ac:dyDescent="0.3">
      <c r="A29" s="25"/>
      <c r="B29" s="30"/>
      <c r="C29" s="30"/>
      <c r="D29" s="30"/>
      <c r="E29" s="31"/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98" t="s">
        <v>58</v>
      </c>
      <c r="T29" s="96" t="s">
        <v>19</v>
      </c>
      <c r="U29" s="94">
        <v>0</v>
      </c>
      <c r="V29" s="94">
        <v>0</v>
      </c>
      <c r="W29" s="94">
        <v>2</v>
      </c>
      <c r="X29" s="94">
        <v>2</v>
      </c>
      <c r="Y29" s="94">
        <v>2</v>
      </c>
      <c r="Z29" s="94">
        <v>2</v>
      </c>
      <c r="AA29" s="95">
        <f>U29+V29+W29+X29+Y29+Z29</f>
        <v>8</v>
      </c>
      <c r="AB29" s="81">
        <v>2023</v>
      </c>
      <c r="AC29" s="29"/>
    </row>
    <row r="30" spans="1:35" s="26" customFormat="1" ht="56.25" x14ac:dyDescent="0.3">
      <c r="A30" s="25"/>
      <c r="B30" s="38"/>
      <c r="C30" s="38"/>
      <c r="D30" s="38"/>
      <c r="E30" s="42"/>
      <c r="F30" s="42"/>
      <c r="G30" s="42"/>
      <c r="H30" s="42"/>
      <c r="I30" s="42"/>
      <c r="J30" s="38"/>
      <c r="K30" s="38"/>
      <c r="L30" s="38"/>
      <c r="M30" s="38"/>
      <c r="N30" s="38"/>
      <c r="O30" s="38"/>
      <c r="P30" s="38"/>
      <c r="Q30" s="38"/>
      <c r="R30" s="38"/>
      <c r="S30" s="93" t="s">
        <v>41</v>
      </c>
      <c r="T30" s="92" t="s">
        <v>20</v>
      </c>
      <c r="U30" s="132">
        <v>1</v>
      </c>
      <c r="V30" s="132">
        <v>1</v>
      </c>
      <c r="W30" s="132">
        <v>1</v>
      </c>
      <c r="X30" s="71">
        <v>1</v>
      </c>
      <c r="Y30" s="71">
        <v>1</v>
      </c>
      <c r="Z30" s="71">
        <v>1</v>
      </c>
      <c r="AA30" s="99">
        <v>1</v>
      </c>
      <c r="AB30" s="81">
        <v>2023</v>
      </c>
      <c r="AC30" s="29"/>
    </row>
    <row r="31" spans="1:35" s="26" customFormat="1" ht="37.5" x14ac:dyDescent="0.3">
      <c r="A31" s="25"/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93" t="s">
        <v>33</v>
      </c>
      <c r="T31" s="81" t="s">
        <v>19</v>
      </c>
      <c r="U31" s="112">
        <v>225</v>
      </c>
      <c r="V31" s="112">
        <v>225</v>
      </c>
      <c r="W31" s="112">
        <v>225</v>
      </c>
      <c r="X31" s="81">
        <v>225</v>
      </c>
      <c r="Y31" s="81">
        <v>225</v>
      </c>
      <c r="Z31" s="81">
        <v>225</v>
      </c>
      <c r="AA31" s="83">
        <f>SUM(U31:Z31)</f>
        <v>1350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48</v>
      </c>
      <c r="T32" s="81" t="s">
        <v>19</v>
      </c>
      <c r="U32" s="112">
        <v>0</v>
      </c>
      <c r="V32" s="112">
        <v>0</v>
      </c>
      <c r="W32" s="112">
        <v>4</v>
      </c>
      <c r="X32" s="81">
        <v>4</v>
      </c>
      <c r="Y32" s="81">
        <v>4</v>
      </c>
      <c r="Z32" s="81">
        <v>4</v>
      </c>
      <c r="AA32" s="83">
        <v>16</v>
      </c>
      <c r="AB32" s="81">
        <v>2023</v>
      </c>
      <c r="AC32" s="29"/>
    </row>
    <row r="33" spans="1:30" s="26" customFormat="1" ht="39.6" customHeight="1" x14ac:dyDescent="0.3">
      <c r="A33" s="25"/>
      <c r="B33" s="38"/>
      <c r="C33" s="38"/>
      <c r="D33" s="38"/>
      <c r="E33" s="42"/>
      <c r="F33" s="42"/>
      <c r="G33" s="42"/>
      <c r="H33" s="42"/>
      <c r="I33" s="42"/>
      <c r="J33" s="38"/>
      <c r="K33" s="38"/>
      <c r="L33" s="38"/>
      <c r="M33" s="38"/>
      <c r="N33" s="38"/>
      <c r="O33" s="38"/>
      <c r="P33" s="38"/>
      <c r="Q33" s="38"/>
      <c r="R33" s="38"/>
      <c r="S33" s="93" t="s">
        <v>42</v>
      </c>
      <c r="T33" s="92" t="s">
        <v>20</v>
      </c>
      <c r="U33" s="75">
        <v>1</v>
      </c>
      <c r="V33" s="75">
        <v>1</v>
      </c>
      <c r="W33" s="94">
        <v>1</v>
      </c>
      <c r="X33" s="75">
        <v>1</v>
      </c>
      <c r="Y33" s="75">
        <v>1</v>
      </c>
      <c r="Z33" s="75">
        <v>1</v>
      </c>
      <c r="AA33" s="94">
        <v>1</v>
      </c>
      <c r="AB33" s="81">
        <v>2023</v>
      </c>
      <c r="AC33" s="29"/>
    </row>
    <row r="34" spans="1:30" s="26" customFormat="1" ht="37.5" x14ac:dyDescent="0.3">
      <c r="A34" s="25"/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98" t="s">
        <v>56</v>
      </c>
      <c r="T34" s="96" t="s">
        <v>19</v>
      </c>
      <c r="U34" s="96">
        <v>2</v>
      </c>
      <c r="V34" s="96">
        <v>3</v>
      </c>
      <c r="W34" s="81">
        <v>1</v>
      </c>
      <c r="X34" s="96">
        <v>2</v>
      </c>
      <c r="Y34" s="96">
        <v>2</v>
      </c>
      <c r="Z34" s="96">
        <v>2</v>
      </c>
      <c r="AA34" s="99">
        <f>U34+V34+W34+X34+Y34+Z34</f>
        <v>12</v>
      </c>
      <c r="AB34" s="81">
        <v>2023</v>
      </c>
      <c r="AC34" s="29"/>
    </row>
    <row r="35" spans="1:30" s="26" customFormat="1" ht="60.75" customHeight="1" x14ac:dyDescent="0.3">
      <c r="A35" s="25"/>
      <c r="B35" s="38"/>
      <c r="C35" s="38"/>
      <c r="D35" s="38"/>
      <c r="E35" s="42"/>
      <c r="F35" s="42"/>
      <c r="G35" s="42"/>
      <c r="H35" s="42"/>
      <c r="I35" s="42"/>
      <c r="J35" s="38"/>
      <c r="K35" s="38"/>
      <c r="L35" s="38"/>
      <c r="M35" s="38"/>
      <c r="N35" s="38"/>
      <c r="O35" s="38"/>
      <c r="P35" s="38"/>
      <c r="Q35" s="38"/>
      <c r="R35" s="38"/>
      <c r="S35" s="98" t="s">
        <v>43</v>
      </c>
      <c r="T35" s="96" t="s">
        <v>20</v>
      </c>
      <c r="U35" s="71">
        <v>1</v>
      </c>
      <c r="V35" s="71">
        <v>1</v>
      </c>
      <c r="W35" s="99">
        <v>1</v>
      </c>
      <c r="X35" s="71">
        <v>1</v>
      </c>
      <c r="Y35" s="71">
        <v>1</v>
      </c>
      <c r="Z35" s="71">
        <v>1</v>
      </c>
      <c r="AA35" s="99">
        <v>1</v>
      </c>
      <c r="AB35" s="81">
        <v>2023</v>
      </c>
      <c r="AC35" s="29"/>
    </row>
    <row r="36" spans="1:30" s="26" customFormat="1" ht="37.5" x14ac:dyDescent="0.3">
      <c r="A36" s="25"/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98" t="s">
        <v>57</v>
      </c>
      <c r="T36" s="96" t="s">
        <v>19</v>
      </c>
      <c r="U36" s="96">
        <v>2</v>
      </c>
      <c r="V36" s="81">
        <v>8</v>
      </c>
      <c r="W36" s="81">
        <v>9</v>
      </c>
      <c r="X36" s="96">
        <v>5</v>
      </c>
      <c r="Y36" s="96">
        <v>5</v>
      </c>
      <c r="Z36" s="96">
        <v>5</v>
      </c>
      <c r="AA36" s="99">
        <f>U36+V36+W36+X36+Y36+Z36</f>
        <v>34</v>
      </c>
      <c r="AB36" s="81">
        <v>2023</v>
      </c>
      <c r="AC36" s="29"/>
    </row>
    <row r="37" spans="1:30" s="26" customFormat="1" ht="42.75" customHeight="1" x14ac:dyDescent="0.3">
      <c r="A37" s="25"/>
      <c r="B37" s="27">
        <v>0</v>
      </c>
      <c r="C37" s="27">
        <v>1</v>
      </c>
      <c r="D37" s="27">
        <v>4</v>
      </c>
      <c r="E37" s="27">
        <v>0</v>
      </c>
      <c r="F37" s="27">
        <v>4</v>
      </c>
      <c r="G37" s="27">
        <v>1</v>
      </c>
      <c r="H37" s="27">
        <v>2</v>
      </c>
      <c r="I37" s="27">
        <v>1</v>
      </c>
      <c r="J37" s="27">
        <v>5</v>
      </c>
      <c r="K37" s="27">
        <v>0</v>
      </c>
      <c r="L37" s="27">
        <v>0</v>
      </c>
      <c r="M37" s="27">
        <v>2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80" t="s">
        <v>45</v>
      </c>
      <c r="T37" s="82" t="s">
        <v>17</v>
      </c>
      <c r="U37" s="113">
        <f>U42+U47+U49+U51+U53+U55</f>
        <v>0</v>
      </c>
      <c r="V37" s="113">
        <f t="shared" ref="V37:AA37" si="6">V42+V47+V49+V51+V53+V55</f>
        <v>0</v>
      </c>
      <c r="W37" s="113">
        <f t="shared" si="6"/>
        <v>0</v>
      </c>
      <c r="X37" s="113">
        <f t="shared" si="6"/>
        <v>2800.6</v>
      </c>
      <c r="Y37" s="113">
        <f t="shared" si="6"/>
        <v>2800.6</v>
      </c>
      <c r="Z37" s="113">
        <f t="shared" si="6"/>
        <v>2800.6</v>
      </c>
      <c r="AA37" s="113">
        <f t="shared" si="6"/>
        <v>8401.7999999999993</v>
      </c>
      <c r="AB37" s="130">
        <v>2023</v>
      </c>
      <c r="AC37" s="29"/>
    </row>
    <row r="38" spans="1:30" s="26" customFormat="1" ht="24" customHeight="1" x14ac:dyDescent="0.3">
      <c r="A38" s="25"/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98" t="s">
        <v>34</v>
      </c>
      <c r="T38" s="96" t="s">
        <v>19</v>
      </c>
      <c r="U38" s="99">
        <v>0</v>
      </c>
      <c r="V38" s="99">
        <v>0</v>
      </c>
      <c r="W38" s="99">
        <v>0</v>
      </c>
      <c r="X38" s="99">
        <v>13</v>
      </c>
      <c r="Y38" s="99">
        <v>13</v>
      </c>
      <c r="Z38" s="99">
        <v>13</v>
      </c>
      <c r="AA38" s="99">
        <f>U38+V38+W38+X38+Y38+Z38</f>
        <v>39</v>
      </c>
      <c r="AB38" s="81">
        <v>2023</v>
      </c>
      <c r="AC38" s="29"/>
    </row>
    <row r="39" spans="1:30" s="26" customFormat="1" ht="37.5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84" t="s">
        <v>46</v>
      </c>
      <c r="T39" s="92" t="s">
        <v>18</v>
      </c>
      <c r="U39" s="100">
        <f>U48+U50+U54+U57</f>
        <v>0</v>
      </c>
      <c r="V39" s="100">
        <f t="shared" ref="V39:AA39" si="7">V48+V50+V54+V57</f>
        <v>0</v>
      </c>
      <c r="W39" s="100">
        <f t="shared" si="7"/>
        <v>0</v>
      </c>
      <c r="X39" s="100">
        <f t="shared" si="7"/>
        <v>45430</v>
      </c>
      <c r="Y39" s="74">
        <f t="shared" si="7"/>
        <v>45800</v>
      </c>
      <c r="Z39" s="74">
        <f t="shared" si="7"/>
        <v>46150</v>
      </c>
      <c r="AA39" s="100">
        <f t="shared" si="7"/>
        <v>137380</v>
      </c>
      <c r="AB39" s="81">
        <v>2023</v>
      </c>
      <c r="AC39" s="29"/>
    </row>
    <row r="40" spans="1:30" s="26" customFormat="1" ht="75" x14ac:dyDescent="0.3">
      <c r="A40" s="25"/>
      <c r="B40" s="38"/>
      <c r="C40" s="38"/>
      <c r="D40" s="38"/>
      <c r="E40" s="42"/>
      <c r="F40" s="42"/>
      <c r="G40" s="42"/>
      <c r="H40" s="42"/>
      <c r="I40" s="42"/>
      <c r="J40" s="38"/>
      <c r="K40" s="38"/>
      <c r="L40" s="38"/>
      <c r="M40" s="38"/>
      <c r="N40" s="38"/>
      <c r="O40" s="38"/>
      <c r="P40" s="38"/>
      <c r="Q40" s="38"/>
      <c r="R40" s="38"/>
      <c r="S40" s="98" t="s">
        <v>47</v>
      </c>
      <c r="T40" s="96" t="s">
        <v>20</v>
      </c>
      <c r="U40" s="83">
        <v>0</v>
      </c>
      <c r="V40" s="83">
        <v>0</v>
      </c>
      <c r="W40" s="83">
        <v>0</v>
      </c>
      <c r="X40" s="83">
        <v>1</v>
      </c>
      <c r="Y40" s="85">
        <v>1</v>
      </c>
      <c r="Z40" s="85">
        <v>1</v>
      </c>
      <c r="AA40" s="100">
        <v>1</v>
      </c>
      <c r="AB40" s="81">
        <v>2023</v>
      </c>
      <c r="AC40" s="29"/>
    </row>
    <row r="41" spans="1:30" s="26" customFormat="1" ht="22.5" customHeight="1" x14ac:dyDescent="0.3">
      <c r="A41" s="25"/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  <c r="Q41" s="32"/>
      <c r="R41" s="32"/>
      <c r="S41" s="98" t="s">
        <v>34</v>
      </c>
      <c r="T41" s="96" t="s">
        <v>19</v>
      </c>
      <c r="U41" s="81">
        <v>0</v>
      </c>
      <c r="V41" s="81">
        <v>0</v>
      </c>
      <c r="W41" s="81">
        <v>0</v>
      </c>
      <c r="X41" s="81">
        <v>8</v>
      </c>
      <c r="Y41" s="81">
        <v>8</v>
      </c>
      <c r="Z41" s="81">
        <v>8</v>
      </c>
      <c r="AA41" s="99">
        <f>U41+V41+W41+X41+Y41+Z41</f>
        <v>24</v>
      </c>
      <c r="AB41" s="81">
        <v>2023</v>
      </c>
      <c r="AC41" s="43"/>
      <c r="AD41" s="44"/>
    </row>
    <row r="42" spans="1:30" s="26" customFormat="1" ht="50.1" customHeight="1" x14ac:dyDescent="0.3">
      <c r="A42" s="25"/>
      <c r="B42" s="38">
        <v>0</v>
      </c>
      <c r="C42" s="38">
        <v>1</v>
      </c>
      <c r="D42" s="38">
        <v>4</v>
      </c>
      <c r="E42" s="42">
        <v>0</v>
      </c>
      <c r="F42" s="42">
        <v>4</v>
      </c>
      <c r="G42" s="42">
        <v>1</v>
      </c>
      <c r="H42" s="42">
        <v>2</v>
      </c>
      <c r="I42" s="42">
        <v>1</v>
      </c>
      <c r="J42" s="38">
        <v>5</v>
      </c>
      <c r="K42" s="38">
        <v>0</v>
      </c>
      <c r="L42" s="38">
        <v>0</v>
      </c>
      <c r="M42" s="106">
        <v>2</v>
      </c>
      <c r="N42" s="38">
        <v>9</v>
      </c>
      <c r="O42" s="38">
        <v>9</v>
      </c>
      <c r="P42" s="38">
        <v>9</v>
      </c>
      <c r="Q42" s="38">
        <v>9</v>
      </c>
      <c r="R42" s="38">
        <v>9</v>
      </c>
      <c r="S42" s="116" t="s">
        <v>49</v>
      </c>
      <c r="T42" s="119" t="s">
        <v>17</v>
      </c>
      <c r="U42" s="86">
        <v>0</v>
      </c>
      <c r="V42" s="86">
        <v>0</v>
      </c>
      <c r="W42" s="86">
        <v>0</v>
      </c>
      <c r="X42" s="86">
        <v>1800.6</v>
      </c>
      <c r="Y42" s="86">
        <v>1800.6</v>
      </c>
      <c r="Z42" s="86">
        <v>1800.6</v>
      </c>
      <c r="AA42" s="87">
        <f>U42+V42+W42+X42+Y42+Z42</f>
        <v>5401.7999999999993</v>
      </c>
      <c r="AB42" s="81">
        <v>2023</v>
      </c>
      <c r="AC42" s="43"/>
      <c r="AD42" s="44"/>
    </row>
    <row r="43" spans="1:30" s="26" customFormat="1" ht="56.25" x14ac:dyDescent="0.3">
      <c r="A43" s="25"/>
      <c r="B43" s="45"/>
      <c r="C43" s="45"/>
      <c r="D43" s="45"/>
      <c r="E43" s="46"/>
      <c r="F43" s="46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76" t="s">
        <v>36</v>
      </c>
      <c r="T43" s="81" t="s">
        <v>18</v>
      </c>
      <c r="U43" s="83">
        <v>0</v>
      </c>
      <c r="V43" s="83">
        <v>0</v>
      </c>
      <c r="W43" s="83">
        <v>0</v>
      </c>
      <c r="X43" s="83">
        <v>1945</v>
      </c>
      <c r="Y43" s="83">
        <v>1945</v>
      </c>
      <c r="Z43" s="83">
        <v>2000</v>
      </c>
      <c r="AA43" s="83">
        <f>SUM(U43:Z43)</f>
        <v>5890</v>
      </c>
      <c r="AB43" s="81">
        <v>2023</v>
      </c>
      <c r="AC43" s="29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37</v>
      </c>
      <c r="T44" s="81" t="s">
        <v>19</v>
      </c>
      <c r="U44" s="83">
        <v>0</v>
      </c>
      <c r="V44" s="83">
        <v>0</v>
      </c>
      <c r="W44" s="83">
        <v>0</v>
      </c>
      <c r="X44" s="83">
        <v>150000</v>
      </c>
      <c r="Y44" s="83">
        <v>150000</v>
      </c>
      <c r="Z44" s="83">
        <v>150000</v>
      </c>
      <c r="AA44" s="83">
        <f>SUM(U44:Z44)</f>
        <v>450000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38</v>
      </c>
      <c r="T45" s="81" t="s">
        <v>19</v>
      </c>
      <c r="U45" s="83">
        <v>0</v>
      </c>
      <c r="V45" s="83">
        <v>0</v>
      </c>
      <c r="W45" s="83">
        <v>0</v>
      </c>
      <c r="X45" s="83">
        <v>4465</v>
      </c>
      <c r="Y45" s="83">
        <v>4465</v>
      </c>
      <c r="Z45" s="83">
        <v>4465</v>
      </c>
      <c r="AA45" s="83">
        <f>SUM(U45:Z45)</f>
        <v>13395</v>
      </c>
      <c r="AB45" s="81">
        <v>2023</v>
      </c>
      <c r="AC45" s="29"/>
    </row>
    <row r="46" spans="1:30" s="26" customFormat="1" ht="37.5" x14ac:dyDescent="0.3">
      <c r="A46" s="2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70" t="s">
        <v>30</v>
      </c>
      <c r="T46" s="81" t="s">
        <v>19</v>
      </c>
      <c r="U46" s="99">
        <v>0</v>
      </c>
      <c r="V46" s="99">
        <v>0</v>
      </c>
      <c r="W46" s="99">
        <v>0</v>
      </c>
      <c r="X46" s="99">
        <v>14</v>
      </c>
      <c r="Y46" s="71">
        <v>14</v>
      </c>
      <c r="Z46" s="71">
        <v>14</v>
      </c>
      <c r="AA46" s="99">
        <v>14</v>
      </c>
      <c r="AB46" s="81">
        <v>2023</v>
      </c>
      <c r="AC46" s="29"/>
    </row>
    <row r="47" spans="1:30" s="26" customFormat="1" ht="37.5" x14ac:dyDescent="0.3">
      <c r="A47" s="25"/>
      <c r="B47" s="40">
        <v>0</v>
      </c>
      <c r="C47" s="40">
        <v>1</v>
      </c>
      <c r="D47" s="40">
        <v>0</v>
      </c>
      <c r="E47" s="40">
        <v>0</v>
      </c>
      <c r="F47" s="40">
        <v>4</v>
      </c>
      <c r="G47" s="40">
        <v>1</v>
      </c>
      <c r="H47" s="40">
        <v>2</v>
      </c>
      <c r="I47" s="40">
        <v>1</v>
      </c>
      <c r="J47" s="40">
        <v>5</v>
      </c>
      <c r="K47" s="40">
        <v>0</v>
      </c>
      <c r="L47" s="40">
        <v>0</v>
      </c>
      <c r="M47" s="40">
        <v>2</v>
      </c>
      <c r="N47" s="40">
        <v>9</v>
      </c>
      <c r="O47" s="40">
        <v>9</v>
      </c>
      <c r="P47" s="40">
        <v>9</v>
      </c>
      <c r="Q47" s="40">
        <v>9</v>
      </c>
      <c r="R47" s="40">
        <v>9</v>
      </c>
      <c r="S47" s="116" t="s">
        <v>76</v>
      </c>
      <c r="T47" s="81" t="s">
        <v>17</v>
      </c>
      <c r="U47" s="86">
        <v>0</v>
      </c>
      <c r="V47" s="86">
        <v>0</v>
      </c>
      <c r="W47" s="86">
        <v>0</v>
      </c>
      <c r="X47" s="86">
        <v>100</v>
      </c>
      <c r="Y47" s="86">
        <v>100</v>
      </c>
      <c r="Z47" s="86">
        <v>100</v>
      </c>
      <c r="AA47" s="86">
        <f>SUM(U47:Z47)</f>
        <v>300</v>
      </c>
      <c r="AB47" s="81">
        <v>2023</v>
      </c>
      <c r="AC47" s="29"/>
      <c r="AD47" s="44"/>
    </row>
    <row r="48" spans="1:30" s="26" customFormat="1" ht="23.25" customHeight="1" x14ac:dyDescent="0.3">
      <c r="A48" s="25"/>
      <c r="B48" s="30"/>
      <c r="C48" s="30"/>
      <c r="D48" s="30"/>
      <c r="E48" s="47"/>
      <c r="F48" s="47"/>
      <c r="G48" s="47"/>
      <c r="H48" s="47"/>
      <c r="I48" s="47"/>
      <c r="J48" s="48"/>
      <c r="K48" s="32"/>
      <c r="L48" s="32"/>
      <c r="M48" s="32"/>
      <c r="N48" s="32"/>
      <c r="O48" s="32"/>
      <c r="P48" s="32"/>
      <c r="Q48" s="32"/>
      <c r="R48" s="32"/>
      <c r="S48" s="84" t="s">
        <v>31</v>
      </c>
      <c r="T48" s="92" t="s">
        <v>18</v>
      </c>
      <c r="U48" s="83">
        <v>0</v>
      </c>
      <c r="V48" s="89">
        <v>0</v>
      </c>
      <c r="W48" s="89">
        <v>0</v>
      </c>
      <c r="X48" s="89">
        <v>3180</v>
      </c>
      <c r="Y48" s="89">
        <v>3300</v>
      </c>
      <c r="Z48" s="89">
        <v>3400</v>
      </c>
      <c r="AA48" s="83">
        <f>SUM(U48:Z48)</f>
        <v>9880</v>
      </c>
      <c r="AB48" s="81">
        <v>2023</v>
      </c>
      <c r="AC48" s="29"/>
      <c r="AD48" s="44"/>
    </row>
    <row r="49" spans="1:30" s="26" customFormat="1" ht="37.5" x14ac:dyDescent="0.3">
      <c r="A49" s="25"/>
      <c r="B49" s="106">
        <v>0</v>
      </c>
      <c r="C49" s="106">
        <v>1</v>
      </c>
      <c r="D49" s="106">
        <v>0</v>
      </c>
      <c r="E49" s="106">
        <v>0</v>
      </c>
      <c r="F49" s="106">
        <v>4</v>
      </c>
      <c r="G49" s="106">
        <v>1</v>
      </c>
      <c r="H49" s="106">
        <v>2</v>
      </c>
      <c r="I49" s="106">
        <v>1</v>
      </c>
      <c r="J49" s="106">
        <v>5</v>
      </c>
      <c r="K49" s="106">
        <v>0</v>
      </c>
      <c r="L49" s="106">
        <v>0</v>
      </c>
      <c r="M49" s="106">
        <v>2</v>
      </c>
      <c r="N49" s="106">
        <v>9</v>
      </c>
      <c r="O49" s="106">
        <v>9</v>
      </c>
      <c r="P49" s="106">
        <v>9</v>
      </c>
      <c r="Q49" s="106">
        <v>9</v>
      </c>
      <c r="R49" s="106">
        <v>9</v>
      </c>
      <c r="S49" s="116" t="s">
        <v>77</v>
      </c>
      <c r="T49" s="115" t="s">
        <v>17</v>
      </c>
      <c r="U49" s="86">
        <v>0</v>
      </c>
      <c r="V49" s="87">
        <v>0</v>
      </c>
      <c r="W49" s="101">
        <v>0</v>
      </c>
      <c r="X49" s="101">
        <v>150</v>
      </c>
      <c r="Y49" s="101">
        <v>150</v>
      </c>
      <c r="Z49" s="101">
        <v>150</v>
      </c>
      <c r="AA49" s="86">
        <f t="shared" ref="AA49" si="8">SUM(U49:Z49)</f>
        <v>450</v>
      </c>
      <c r="AB49" s="81">
        <v>2023</v>
      </c>
      <c r="AC49" s="29"/>
      <c r="AD49" s="44"/>
    </row>
    <row r="50" spans="1:30" s="26" customFormat="1" ht="23.25" customHeight="1" x14ac:dyDescent="0.3">
      <c r="A50" s="4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4" t="s">
        <v>31</v>
      </c>
      <c r="T50" s="96" t="s">
        <v>18</v>
      </c>
      <c r="U50" s="99">
        <v>0</v>
      </c>
      <c r="V50" s="99">
        <v>0</v>
      </c>
      <c r="W50" s="99">
        <v>0</v>
      </c>
      <c r="X50" s="89">
        <v>2250</v>
      </c>
      <c r="Y50" s="89">
        <v>2500</v>
      </c>
      <c r="Z50" s="89">
        <f>ROUND(Y50*0.1+Y50,0)</f>
        <v>2750</v>
      </c>
      <c r="AA50" s="83">
        <f>SUM(U50:Z50)</f>
        <v>7500</v>
      </c>
      <c r="AB50" s="81">
        <v>2023</v>
      </c>
      <c r="AC50" s="50"/>
    </row>
    <row r="51" spans="1:30" s="26" customFormat="1" ht="60" customHeight="1" x14ac:dyDescent="0.3">
      <c r="A51" s="49"/>
      <c r="B51" s="38">
        <v>0</v>
      </c>
      <c r="C51" s="38">
        <v>1</v>
      </c>
      <c r="D51" s="38">
        <v>4</v>
      </c>
      <c r="E51" s="38">
        <v>0</v>
      </c>
      <c r="F51" s="38">
        <v>4</v>
      </c>
      <c r="G51" s="38">
        <v>1</v>
      </c>
      <c r="H51" s="38">
        <v>2</v>
      </c>
      <c r="I51" s="38">
        <v>1</v>
      </c>
      <c r="J51" s="38">
        <v>5</v>
      </c>
      <c r="K51" s="38">
        <v>0</v>
      </c>
      <c r="L51" s="38">
        <v>0</v>
      </c>
      <c r="M51" s="38">
        <v>2</v>
      </c>
      <c r="N51" s="38" t="s">
        <v>21</v>
      </c>
      <c r="O51" s="38">
        <v>0</v>
      </c>
      <c r="P51" s="38">
        <v>8</v>
      </c>
      <c r="Q51" s="38">
        <v>6</v>
      </c>
      <c r="R51" s="38">
        <v>0</v>
      </c>
      <c r="S51" s="116" t="s">
        <v>78</v>
      </c>
      <c r="T51" s="115" t="s">
        <v>17</v>
      </c>
      <c r="U51" s="86">
        <v>0</v>
      </c>
      <c r="V51" s="86">
        <v>0</v>
      </c>
      <c r="W51" s="86">
        <v>0</v>
      </c>
      <c r="X51" s="86">
        <v>350</v>
      </c>
      <c r="Y51" s="86">
        <v>350</v>
      </c>
      <c r="Z51" s="86">
        <v>350</v>
      </c>
      <c r="AA51" s="86">
        <f t="shared" ref="AA51" si="9">SUM(U51:Z51)</f>
        <v>1050</v>
      </c>
      <c r="AB51" s="81">
        <v>2023</v>
      </c>
      <c r="AC51" s="50"/>
    </row>
    <row r="52" spans="1:30" s="26" customFormat="1" ht="22.5" customHeight="1" x14ac:dyDescent="0.3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4" t="s">
        <v>32</v>
      </c>
      <c r="T52" s="92" t="s">
        <v>19</v>
      </c>
      <c r="U52" s="83">
        <v>0</v>
      </c>
      <c r="V52" s="83">
        <v>0</v>
      </c>
      <c r="W52" s="83">
        <v>0</v>
      </c>
      <c r="X52" s="83">
        <v>1</v>
      </c>
      <c r="Y52" s="83">
        <v>1</v>
      </c>
      <c r="Z52" s="83">
        <v>1</v>
      </c>
      <c r="AA52" s="83">
        <f t="shared" ref="AA52" si="10">SUM(U52:Z52)</f>
        <v>3</v>
      </c>
      <c r="AB52" s="81">
        <v>2023</v>
      </c>
      <c r="AC52" s="50"/>
    </row>
    <row r="53" spans="1:30" s="26" customFormat="1" ht="59.25" customHeight="1" x14ac:dyDescent="0.3">
      <c r="A53" s="49"/>
      <c r="B53" s="106">
        <v>0</v>
      </c>
      <c r="C53" s="106">
        <v>1</v>
      </c>
      <c r="D53" s="106">
        <v>0</v>
      </c>
      <c r="E53" s="106">
        <v>0</v>
      </c>
      <c r="F53" s="106">
        <v>4</v>
      </c>
      <c r="G53" s="106">
        <v>1</v>
      </c>
      <c r="H53" s="106">
        <v>2</v>
      </c>
      <c r="I53" s="106">
        <v>1</v>
      </c>
      <c r="J53" s="106">
        <v>5</v>
      </c>
      <c r="K53" s="106">
        <v>0</v>
      </c>
      <c r="L53" s="106">
        <v>0</v>
      </c>
      <c r="M53" s="106">
        <v>2</v>
      </c>
      <c r="N53" s="106">
        <v>9</v>
      </c>
      <c r="O53" s="106">
        <v>9</v>
      </c>
      <c r="P53" s="106">
        <v>9</v>
      </c>
      <c r="Q53" s="106">
        <v>9</v>
      </c>
      <c r="R53" s="106">
        <v>9</v>
      </c>
      <c r="S53" s="103" t="s">
        <v>79</v>
      </c>
      <c r="T53" s="127" t="s">
        <v>17</v>
      </c>
      <c r="U53" s="86">
        <v>0</v>
      </c>
      <c r="V53" s="86">
        <v>0</v>
      </c>
      <c r="W53" s="86">
        <v>0</v>
      </c>
      <c r="X53" s="86">
        <v>50</v>
      </c>
      <c r="Y53" s="86">
        <v>50</v>
      </c>
      <c r="Z53" s="86">
        <v>50</v>
      </c>
      <c r="AA53" s="86">
        <f t="shared" ref="AA53:AA57" si="11">SUM(U53:Z53)</f>
        <v>150</v>
      </c>
      <c r="AB53" s="81">
        <v>2023</v>
      </c>
      <c r="AC53" s="50"/>
    </row>
    <row r="54" spans="1:30" s="26" customFormat="1" ht="21.75" customHeight="1" x14ac:dyDescent="0.3">
      <c r="A54" s="4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84" t="s">
        <v>31</v>
      </c>
      <c r="T54" s="115" t="s">
        <v>18</v>
      </c>
      <c r="U54" s="83">
        <v>0</v>
      </c>
      <c r="V54" s="83">
        <v>0</v>
      </c>
      <c r="W54" s="83">
        <v>0</v>
      </c>
      <c r="X54" s="83">
        <v>5000</v>
      </c>
      <c r="Y54" s="83">
        <v>5000</v>
      </c>
      <c r="Z54" s="83">
        <v>5000</v>
      </c>
      <c r="AA54" s="83">
        <f t="shared" si="11"/>
        <v>15000</v>
      </c>
      <c r="AB54" s="81">
        <v>2023</v>
      </c>
      <c r="AC54" s="50"/>
    </row>
    <row r="55" spans="1:30" s="26" customFormat="1" ht="42" customHeight="1" x14ac:dyDescent="0.3">
      <c r="A55" s="49"/>
      <c r="B55" s="38">
        <v>0</v>
      </c>
      <c r="C55" s="38">
        <v>1</v>
      </c>
      <c r="D55" s="38">
        <v>4</v>
      </c>
      <c r="E55" s="42">
        <v>0</v>
      </c>
      <c r="F55" s="42">
        <v>4</v>
      </c>
      <c r="G55" s="42">
        <v>1</v>
      </c>
      <c r="H55" s="42">
        <v>2</v>
      </c>
      <c r="I55" s="42">
        <v>1</v>
      </c>
      <c r="J55" s="38">
        <v>5</v>
      </c>
      <c r="K55" s="38">
        <v>0</v>
      </c>
      <c r="L55" s="38">
        <v>0</v>
      </c>
      <c r="M55" s="38">
        <v>2</v>
      </c>
      <c r="N55" s="38">
        <v>9</v>
      </c>
      <c r="O55" s="38">
        <v>9</v>
      </c>
      <c r="P55" s="38">
        <v>9</v>
      </c>
      <c r="Q55" s="38">
        <v>9</v>
      </c>
      <c r="R55" s="38">
        <v>9</v>
      </c>
      <c r="S55" s="84" t="s">
        <v>80</v>
      </c>
      <c r="T55" s="104" t="s">
        <v>17</v>
      </c>
      <c r="U55" s="86">
        <v>0</v>
      </c>
      <c r="V55" s="86">
        <v>0</v>
      </c>
      <c r="W55" s="86">
        <v>0</v>
      </c>
      <c r="X55" s="86">
        <v>350</v>
      </c>
      <c r="Y55" s="86">
        <v>350</v>
      </c>
      <c r="Z55" s="86">
        <v>350</v>
      </c>
      <c r="AA55" s="86">
        <f t="shared" si="11"/>
        <v>1050</v>
      </c>
      <c r="AB55" s="81">
        <v>2023</v>
      </c>
      <c r="AC55" s="50"/>
    </row>
    <row r="56" spans="1:30" s="26" customFormat="1" ht="24" customHeight="1" x14ac:dyDescent="0.3">
      <c r="A56" s="49"/>
      <c r="B56" s="38"/>
      <c r="C56" s="38"/>
      <c r="D56" s="38"/>
      <c r="E56" s="42"/>
      <c r="F56" s="42"/>
      <c r="G56" s="42"/>
      <c r="H56" s="42"/>
      <c r="I56" s="42"/>
      <c r="J56" s="38"/>
      <c r="K56" s="38"/>
      <c r="L56" s="38"/>
      <c r="M56" s="38"/>
      <c r="N56" s="38"/>
      <c r="O56" s="38"/>
      <c r="P56" s="38"/>
      <c r="Q56" s="38"/>
      <c r="R56" s="38"/>
      <c r="S56" s="105" t="s">
        <v>59</v>
      </c>
      <c r="T56" s="96" t="s">
        <v>19</v>
      </c>
      <c r="U56" s="83">
        <v>0</v>
      </c>
      <c r="V56" s="83">
        <v>0</v>
      </c>
      <c r="W56" s="83">
        <v>0</v>
      </c>
      <c r="X56" s="85">
        <v>1</v>
      </c>
      <c r="Y56" s="85">
        <v>1</v>
      </c>
      <c r="Z56" s="85">
        <v>1</v>
      </c>
      <c r="AA56" s="83">
        <f t="shared" si="11"/>
        <v>3</v>
      </c>
      <c r="AB56" s="81">
        <v>2023</v>
      </c>
      <c r="AC56" s="50"/>
    </row>
    <row r="57" spans="1:30" s="26" customFormat="1" ht="24" customHeight="1" x14ac:dyDescent="0.3">
      <c r="A57" s="49"/>
      <c r="B57" s="30"/>
      <c r="C57" s="30"/>
      <c r="D57" s="30"/>
      <c r="E57" s="30"/>
      <c r="F57" s="30"/>
      <c r="G57" s="30"/>
      <c r="H57" s="30"/>
      <c r="I57" s="30"/>
      <c r="J57" s="32"/>
      <c r="K57" s="32"/>
      <c r="L57" s="32"/>
      <c r="M57" s="32"/>
      <c r="N57" s="32"/>
      <c r="O57" s="32"/>
      <c r="P57" s="32"/>
      <c r="Q57" s="32"/>
      <c r="R57" s="32"/>
      <c r="S57" s="105" t="s">
        <v>60</v>
      </c>
      <c r="T57" s="96" t="s">
        <v>18</v>
      </c>
      <c r="U57" s="83">
        <v>0</v>
      </c>
      <c r="V57" s="83">
        <v>0</v>
      </c>
      <c r="W57" s="83">
        <v>0</v>
      </c>
      <c r="X57" s="83">
        <v>35000</v>
      </c>
      <c r="Y57" s="83">
        <v>35000</v>
      </c>
      <c r="Z57" s="83">
        <v>35000</v>
      </c>
      <c r="AA57" s="83">
        <f t="shared" si="11"/>
        <v>105000</v>
      </c>
      <c r="AB57" s="81">
        <v>2023</v>
      </c>
      <c r="AC57" s="50"/>
    </row>
    <row r="58" spans="1:30" s="26" customFormat="1" ht="84.75" customHeight="1" x14ac:dyDescent="0.3">
      <c r="A58" s="49"/>
      <c r="B58" s="27">
        <v>0</v>
      </c>
      <c r="C58" s="27">
        <v>1</v>
      </c>
      <c r="D58" s="27">
        <v>4</v>
      </c>
      <c r="E58" s="27">
        <v>0</v>
      </c>
      <c r="F58" s="27">
        <v>4</v>
      </c>
      <c r="G58" s="27">
        <v>1</v>
      </c>
      <c r="H58" s="27">
        <v>2</v>
      </c>
      <c r="I58" s="27">
        <v>1</v>
      </c>
      <c r="J58" s="27">
        <v>5</v>
      </c>
      <c r="K58" s="27">
        <v>0</v>
      </c>
      <c r="L58" s="27">
        <v>0</v>
      </c>
      <c r="M58" s="27">
        <v>4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80" t="s">
        <v>61</v>
      </c>
      <c r="T58" s="82" t="s">
        <v>17</v>
      </c>
      <c r="U58" s="117">
        <f>U64+U69+U75+U80+U82+U87</f>
        <v>4871.3999999999996</v>
      </c>
      <c r="V58" s="117">
        <f t="shared" ref="V58:AA58" si="12">V64+V69+V75+V80+V82+V87</f>
        <v>4950</v>
      </c>
      <c r="W58" s="117">
        <f t="shared" si="12"/>
        <v>1900.6</v>
      </c>
      <c r="X58" s="117">
        <f t="shared" si="12"/>
        <v>0</v>
      </c>
      <c r="Y58" s="117">
        <f t="shared" si="12"/>
        <v>0</v>
      </c>
      <c r="Z58" s="117">
        <f t="shared" si="12"/>
        <v>0</v>
      </c>
      <c r="AA58" s="117">
        <f t="shared" si="12"/>
        <v>11722</v>
      </c>
      <c r="AB58" s="130">
        <v>2020</v>
      </c>
      <c r="AC58" s="50"/>
    </row>
    <row r="59" spans="1:30" s="26" customFormat="1" ht="39" customHeight="1" x14ac:dyDescent="0.3">
      <c r="A59" s="49"/>
      <c r="B59" s="30"/>
      <c r="C59" s="30"/>
      <c r="D59" s="30"/>
      <c r="E59" s="31"/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2"/>
      <c r="Q59" s="32"/>
      <c r="R59" s="32"/>
      <c r="S59" s="114" t="s">
        <v>62</v>
      </c>
      <c r="T59" s="115" t="s">
        <v>19</v>
      </c>
      <c r="U59" s="71">
        <f t="shared" ref="U59:V59" si="13">U63</f>
        <v>10</v>
      </c>
      <c r="V59" s="71">
        <f t="shared" si="13"/>
        <v>17</v>
      </c>
      <c r="W59" s="71">
        <v>12</v>
      </c>
      <c r="X59" s="71">
        <v>0</v>
      </c>
      <c r="Y59" s="71">
        <v>0</v>
      </c>
      <c r="Z59" s="71">
        <v>0</v>
      </c>
      <c r="AA59" s="99">
        <f>U59+V59+W59+X59+Y59+Z59</f>
        <v>39</v>
      </c>
      <c r="AB59" s="81">
        <v>2020</v>
      </c>
      <c r="AC59" s="50"/>
    </row>
    <row r="60" spans="1:30" s="26" customFormat="1" ht="39.75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07" t="s">
        <v>63</v>
      </c>
      <c r="T60" s="81" t="s">
        <v>19</v>
      </c>
      <c r="U60" s="99">
        <v>1</v>
      </c>
      <c r="V60" s="99">
        <v>1</v>
      </c>
      <c r="W60" s="99">
        <v>1</v>
      </c>
      <c r="X60" s="99">
        <v>0</v>
      </c>
      <c r="Y60" s="99">
        <v>0</v>
      </c>
      <c r="Z60" s="99">
        <v>0</v>
      </c>
      <c r="AA60" s="99">
        <v>1</v>
      </c>
      <c r="AB60" s="81">
        <v>2020</v>
      </c>
      <c r="AC60" s="50"/>
    </row>
    <row r="61" spans="1:30" s="26" customFormat="1" ht="42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84" t="s">
        <v>64</v>
      </c>
      <c r="T61" s="115" t="s">
        <v>18</v>
      </c>
      <c r="U61" s="74">
        <f>U74+U79+U81+U86</f>
        <v>31000</v>
      </c>
      <c r="V61" s="74">
        <f t="shared" ref="V61:W61" si="14">V74+V79+V81+V86</f>
        <v>43110</v>
      </c>
      <c r="W61" s="74">
        <f t="shared" si="14"/>
        <v>3120</v>
      </c>
      <c r="X61" s="74">
        <v>0</v>
      </c>
      <c r="Y61" s="74">
        <v>0</v>
      </c>
      <c r="Z61" s="74">
        <v>0</v>
      </c>
      <c r="AA61" s="100">
        <f>SUM(U61:Z61)</f>
        <v>77230</v>
      </c>
      <c r="AB61" s="81">
        <v>2020</v>
      </c>
      <c r="AC61" s="50"/>
    </row>
    <row r="62" spans="1:30" s="26" customFormat="1" ht="81.75" customHeight="1" x14ac:dyDescent="0.3">
      <c r="A62" s="49"/>
      <c r="B62" s="38"/>
      <c r="C62" s="38"/>
      <c r="D62" s="38"/>
      <c r="E62" s="42"/>
      <c r="F62" s="42"/>
      <c r="G62" s="42"/>
      <c r="H62" s="42"/>
      <c r="I62" s="42"/>
      <c r="J62" s="38"/>
      <c r="K62" s="38"/>
      <c r="L62" s="38"/>
      <c r="M62" s="38"/>
      <c r="N62" s="38"/>
      <c r="O62" s="38"/>
      <c r="P62" s="38"/>
      <c r="Q62" s="38"/>
      <c r="R62" s="38"/>
      <c r="S62" s="114" t="s">
        <v>65</v>
      </c>
      <c r="T62" s="115" t="s">
        <v>20</v>
      </c>
      <c r="U62" s="85">
        <v>1</v>
      </c>
      <c r="V62" s="85">
        <v>1</v>
      </c>
      <c r="W62" s="85">
        <v>1</v>
      </c>
      <c r="X62" s="85">
        <v>0</v>
      </c>
      <c r="Y62" s="85">
        <v>0</v>
      </c>
      <c r="Z62" s="85">
        <v>0</v>
      </c>
      <c r="AA62" s="100">
        <v>1</v>
      </c>
      <c r="AB62" s="81">
        <v>2020</v>
      </c>
      <c r="AC62" s="50"/>
    </row>
    <row r="63" spans="1:30" s="26" customFormat="1" ht="40.5" customHeight="1" x14ac:dyDescent="0.3">
      <c r="A63" s="49"/>
      <c r="B63" s="30"/>
      <c r="C63" s="30"/>
      <c r="D63" s="30"/>
      <c r="E63" s="31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2"/>
      <c r="Q63" s="32"/>
      <c r="R63" s="32"/>
      <c r="S63" s="114" t="s">
        <v>66</v>
      </c>
      <c r="T63" s="115" t="s">
        <v>19</v>
      </c>
      <c r="U63" s="81">
        <f>5+3+1+1</f>
        <v>10</v>
      </c>
      <c r="V63" s="81">
        <v>17</v>
      </c>
      <c r="W63" s="81">
        <v>12</v>
      </c>
      <c r="X63" s="81">
        <v>0</v>
      </c>
      <c r="Y63" s="81">
        <v>0</v>
      </c>
      <c r="Z63" s="81">
        <v>0</v>
      </c>
      <c r="AA63" s="99">
        <f>U63+V63+W63+X63+Y63+Z63</f>
        <v>39</v>
      </c>
      <c r="AB63" s="81">
        <v>2020</v>
      </c>
      <c r="AC63" s="50"/>
    </row>
    <row r="64" spans="1:30" s="26" customFormat="1" ht="75" customHeight="1" x14ac:dyDescent="0.3">
      <c r="A64" s="49"/>
      <c r="B64" s="38">
        <v>0</v>
      </c>
      <c r="C64" s="38">
        <v>1</v>
      </c>
      <c r="D64" s="38">
        <v>4</v>
      </c>
      <c r="E64" s="42">
        <v>0</v>
      </c>
      <c r="F64" s="42">
        <v>4</v>
      </c>
      <c r="G64" s="42">
        <v>1</v>
      </c>
      <c r="H64" s="42">
        <v>2</v>
      </c>
      <c r="I64" s="42">
        <v>1</v>
      </c>
      <c r="J64" s="38">
        <v>5</v>
      </c>
      <c r="K64" s="38">
        <v>0</v>
      </c>
      <c r="L64" s="38">
        <v>0</v>
      </c>
      <c r="M64" s="38">
        <v>4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114" t="s">
        <v>67</v>
      </c>
      <c r="T64" s="115" t="s">
        <v>17</v>
      </c>
      <c r="U64" s="86">
        <f>3281.4+250</f>
        <v>3531.4</v>
      </c>
      <c r="V64" s="86">
        <v>3400</v>
      </c>
      <c r="W64" s="86">
        <v>1800.6</v>
      </c>
      <c r="X64" s="86">
        <v>0</v>
      </c>
      <c r="Y64" s="86">
        <v>0</v>
      </c>
      <c r="Z64" s="86">
        <v>0</v>
      </c>
      <c r="AA64" s="87">
        <f>U64+V64+W64+X64+Y64+Z64</f>
        <v>8732</v>
      </c>
      <c r="AB64" s="81">
        <v>2020</v>
      </c>
      <c r="AC64" s="50"/>
    </row>
    <row r="65" spans="1:29" s="122" customFormat="1" ht="64.5" customHeight="1" x14ac:dyDescent="0.3">
      <c r="A65" s="120"/>
      <c r="B65" s="45"/>
      <c r="C65" s="45"/>
      <c r="D65" s="45"/>
      <c r="E65" s="46"/>
      <c r="F65" s="46"/>
      <c r="G65" s="46"/>
      <c r="H65" s="46"/>
      <c r="I65" s="46"/>
      <c r="J65" s="45"/>
      <c r="K65" s="45"/>
      <c r="L65" s="45"/>
      <c r="M65" s="45"/>
      <c r="N65" s="45"/>
      <c r="O65" s="45"/>
      <c r="P65" s="45"/>
      <c r="Q65" s="45"/>
      <c r="R65" s="45"/>
      <c r="S65" s="76" t="s">
        <v>68</v>
      </c>
      <c r="T65" s="81" t="s">
        <v>18</v>
      </c>
      <c r="U65" s="83">
        <v>2336</v>
      </c>
      <c r="V65" s="83">
        <v>1945</v>
      </c>
      <c r="W65" s="83">
        <v>1945</v>
      </c>
      <c r="X65" s="83">
        <v>0</v>
      </c>
      <c r="Y65" s="83">
        <v>0</v>
      </c>
      <c r="Z65" s="83">
        <v>0</v>
      </c>
      <c r="AA65" s="83">
        <f>SUM(U65:Z65)</f>
        <v>6226</v>
      </c>
      <c r="AB65" s="81">
        <v>2020</v>
      </c>
      <c r="AC65" s="121"/>
    </row>
    <row r="66" spans="1:29" s="26" customFormat="1" ht="60" customHeight="1" x14ac:dyDescent="0.3">
      <c r="A66" s="49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69</v>
      </c>
      <c r="T66" s="81" t="s">
        <v>19</v>
      </c>
      <c r="U66" s="83">
        <v>150000</v>
      </c>
      <c r="V66" s="83">
        <v>150000</v>
      </c>
      <c r="W66" s="83">
        <v>150000</v>
      </c>
      <c r="X66" s="83">
        <v>0</v>
      </c>
      <c r="Y66" s="83">
        <v>0</v>
      </c>
      <c r="Z66" s="83">
        <v>0</v>
      </c>
      <c r="AA66" s="83">
        <f>SUM(U66:Z66)</f>
        <v>450000</v>
      </c>
      <c r="AB66" s="81">
        <v>2020</v>
      </c>
      <c r="AC66" s="50"/>
    </row>
    <row r="67" spans="1:29" s="26" customFormat="1" ht="61.5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70</v>
      </c>
      <c r="T67" s="81" t="s">
        <v>19</v>
      </c>
      <c r="U67" s="83">
        <v>4465</v>
      </c>
      <c r="V67" s="83">
        <v>4465</v>
      </c>
      <c r="W67" s="83">
        <v>4465</v>
      </c>
      <c r="X67" s="83">
        <v>0</v>
      </c>
      <c r="Y67" s="83">
        <v>0</v>
      </c>
      <c r="Z67" s="83">
        <v>0</v>
      </c>
      <c r="AA67" s="83">
        <f>SUM(U67:Z67)</f>
        <v>13395</v>
      </c>
      <c r="AB67" s="81">
        <v>2020</v>
      </c>
      <c r="AC67" s="50"/>
    </row>
    <row r="68" spans="1:29" s="26" customFormat="1" ht="40.5" customHeight="1" x14ac:dyDescent="0.3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70" t="s">
        <v>30</v>
      </c>
      <c r="T68" s="81" t="s">
        <v>19</v>
      </c>
      <c r="U68" s="71">
        <v>11</v>
      </c>
      <c r="V68" s="71">
        <v>11</v>
      </c>
      <c r="W68" s="71">
        <v>14</v>
      </c>
      <c r="X68" s="71">
        <v>0</v>
      </c>
      <c r="Y68" s="71">
        <v>0</v>
      </c>
      <c r="Z68" s="71">
        <v>0</v>
      </c>
      <c r="AA68" s="99">
        <v>14</v>
      </c>
      <c r="AB68" s="81">
        <v>2020</v>
      </c>
      <c r="AC68" s="50"/>
    </row>
    <row r="69" spans="1:29" s="26" customFormat="1" ht="42.75" customHeight="1" x14ac:dyDescent="0.3">
      <c r="A69" s="49"/>
      <c r="B69" s="47"/>
      <c r="C69" s="47"/>
      <c r="D69" s="47"/>
      <c r="E69" s="88"/>
      <c r="F69" s="88"/>
      <c r="G69" s="88"/>
      <c r="H69" s="88"/>
      <c r="I69" s="88"/>
      <c r="J69" s="48"/>
      <c r="K69" s="48"/>
      <c r="L69" s="48"/>
      <c r="M69" s="48"/>
      <c r="N69" s="48"/>
      <c r="O69" s="48"/>
      <c r="P69" s="48"/>
      <c r="Q69" s="48"/>
      <c r="R69" s="48"/>
      <c r="S69" s="134" t="s">
        <v>71</v>
      </c>
      <c r="T69" s="118" t="s">
        <v>17</v>
      </c>
      <c r="U69" s="86">
        <f>SUM(U70:U73)</f>
        <v>500</v>
      </c>
      <c r="V69" s="86">
        <f>SUM(V70:V73)</f>
        <v>250</v>
      </c>
      <c r="W69" s="86">
        <v>0</v>
      </c>
      <c r="X69" s="86">
        <v>0</v>
      </c>
      <c r="Y69" s="86">
        <v>0</v>
      </c>
      <c r="Z69" s="86">
        <v>0</v>
      </c>
      <c r="AA69" s="86">
        <f>AA71+AA72+AA70+AA73</f>
        <v>750</v>
      </c>
      <c r="AB69" s="81">
        <v>2019</v>
      </c>
      <c r="AC69" s="50"/>
    </row>
    <row r="70" spans="1:29" s="26" customFormat="1" ht="24" customHeight="1" x14ac:dyDescent="0.3">
      <c r="A70" s="49"/>
      <c r="B70" s="40">
        <v>0</v>
      </c>
      <c r="C70" s="40">
        <v>1</v>
      </c>
      <c r="D70" s="40">
        <v>4</v>
      </c>
      <c r="E70" s="40">
        <v>0</v>
      </c>
      <c r="F70" s="40">
        <v>4</v>
      </c>
      <c r="G70" s="40">
        <v>1</v>
      </c>
      <c r="H70" s="40">
        <v>2</v>
      </c>
      <c r="I70" s="40">
        <v>1</v>
      </c>
      <c r="J70" s="40">
        <v>5</v>
      </c>
      <c r="K70" s="40">
        <v>0</v>
      </c>
      <c r="L70" s="40">
        <v>0</v>
      </c>
      <c r="M70" s="40">
        <v>4</v>
      </c>
      <c r="N70" s="40">
        <v>1</v>
      </c>
      <c r="O70" s="40">
        <v>0</v>
      </c>
      <c r="P70" s="40">
        <v>8</v>
      </c>
      <c r="Q70" s="40">
        <v>8</v>
      </c>
      <c r="R70" s="40">
        <v>0</v>
      </c>
      <c r="S70" s="135"/>
      <c r="T70" s="118" t="s">
        <v>17</v>
      </c>
      <c r="U70" s="86">
        <v>250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f t="shared" ref="AA70:AA80" si="15">SUM(U70:Z70)</f>
        <v>250</v>
      </c>
      <c r="AB70" s="81">
        <v>2018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39">
        <v>0</v>
      </c>
      <c r="F71" s="39">
        <v>4</v>
      </c>
      <c r="G71" s="39">
        <v>1</v>
      </c>
      <c r="H71" s="39">
        <v>2</v>
      </c>
      <c r="I71" s="39">
        <v>1</v>
      </c>
      <c r="J71" s="40">
        <v>5</v>
      </c>
      <c r="K71" s="40">
        <v>0</v>
      </c>
      <c r="L71" s="40">
        <v>0</v>
      </c>
      <c r="M71" s="40">
        <v>4</v>
      </c>
      <c r="N71" s="40" t="s">
        <v>21</v>
      </c>
      <c r="O71" s="40">
        <v>0</v>
      </c>
      <c r="P71" s="40">
        <v>8</v>
      </c>
      <c r="Q71" s="40">
        <v>8</v>
      </c>
      <c r="R71" s="111" t="s">
        <v>22</v>
      </c>
      <c r="S71" s="135"/>
      <c r="T71" s="118" t="s">
        <v>17</v>
      </c>
      <c r="U71" s="86">
        <f>50</f>
        <v>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si="15"/>
        <v>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9</v>
      </c>
      <c r="J72" s="40">
        <v>5</v>
      </c>
      <c r="K72" s="40">
        <v>9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135"/>
      <c r="T72" s="118" t="s">
        <v>17</v>
      </c>
      <c r="U72" s="86">
        <v>200</v>
      </c>
      <c r="V72" s="86">
        <v>0</v>
      </c>
      <c r="W72" s="79">
        <v>0</v>
      </c>
      <c r="X72" s="79">
        <v>0</v>
      </c>
      <c r="Y72" s="79">
        <v>0</v>
      </c>
      <c r="Z72" s="79">
        <v>0</v>
      </c>
      <c r="AA72" s="86">
        <v>200</v>
      </c>
      <c r="AB72" s="81">
        <v>2018</v>
      </c>
      <c r="AC72" s="50"/>
    </row>
    <row r="73" spans="1:29" s="26" customFormat="1" ht="24" customHeight="1" x14ac:dyDescent="0.3">
      <c r="A73" s="49"/>
      <c r="B73" s="38">
        <v>0</v>
      </c>
      <c r="C73" s="38">
        <v>1</v>
      </c>
      <c r="D73" s="38">
        <v>4</v>
      </c>
      <c r="E73" s="42">
        <v>0</v>
      </c>
      <c r="F73" s="42">
        <v>4</v>
      </c>
      <c r="G73" s="42">
        <v>1</v>
      </c>
      <c r="H73" s="42">
        <v>2</v>
      </c>
      <c r="I73" s="42">
        <v>1</v>
      </c>
      <c r="J73" s="38">
        <v>5</v>
      </c>
      <c r="K73" s="38">
        <v>0</v>
      </c>
      <c r="L73" s="38">
        <v>0</v>
      </c>
      <c r="M73" s="38">
        <v>4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136"/>
      <c r="T73" s="118" t="s">
        <v>17</v>
      </c>
      <c r="U73" s="86">
        <v>0</v>
      </c>
      <c r="V73" s="86">
        <v>250</v>
      </c>
      <c r="W73" s="86">
        <v>0</v>
      </c>
      <c r="X73" s="86">
        <v>0</v>
      </c>
      <c r="Y73" s="86">
        <v>0</v>
      </c>
      <c r="Z73" s="86">
        <v>0</v>
      </c>
      <c r="AA73" s="86">
        <f>SUM(U73:Z73)</f>
        <v>250</v>
      </c>
      <c r="AB73" s="81">
        <v>2019</v>
      </c>
      <c r="AC73" s="50"/>
    </row>
    <row r="74" spans="1:29" s="26" customFormat="1" ht="24" customHeight="1" x14ac:dyDescent="0.3">
      <c r="A74" s="49"/>
      <c r="B74" s="30"/>
      <c r="C74" s="30"/>
      <c r="D74" s="30"/>
      <c r="E74" s="30"/>
      <c r="F74" s="30"/>
      <c r="G74" s="30"/>
      <c r="H74" s="30"/>
      <c r="I74" s="30"/>
      <c r="J74" s="32"/>
      <c r="K74" s="32"/>
      <c r="L74" s="32"/>
      <c r="M74" s="32"/>
      <c r="N74" s="32"/>
      <c r="O74" s="32"/>
      <c r="P74" s="32"/>
      <c r="Q74" s="32"/>
      <c r="R74" s="32"/>
      <c r="S74" s="84" t="s">
        <v>31</v>
      </c>
      <c r="T74" s="115" t="s">
        <v>18</v>
      </c>
      <c r="U74" s="83">
        <v>25000</v>
      </c>
      <c r="V74" s="83">
        <v>35000</v>
      </c>
      <c r="W74" s="83">
        <v>0</v>
      </c>
      <c r="X74" s="83">
        <v>0</v>
      </c>
      <c r="Y74" s="83">
        <v>0</v>
      </c>
      <c r="Z74" s="83">
        <v>0</v>
      </c>
      <c r="AA74" s="83">
        <f t="shared" si="15"/>
        <v>60000</v>
      </c>
      <c r="AB74" s="81">
        <v>2019</v>
      </c>
      <c r="AC74" s="50"/>
    </row>
    <row r="75" spans="1:29" s="26" customFormat="1" ht="33.75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143" t="s">
        <v>72</v>
      </c>
      <c r="T75" s="104" t="s">
        <v>17</v>
      </c>
      <c r="U75" s="86">
        <f t="shared" ref="U75" si="16">U76+U77</f>
        <v>540</v>
      </c>
      <c r="V75" s="86">
        <f>V76+V78</f>
        <v>100</v>
      </c>
      <c r="W75" s="86">
        <f>W76+W78</f>
        <v>100</v>
      </c>
      <c r="X75" s="86">
        <v>0</v>
      </c>
      <c r="Y75" s="86">
        <v>0</v>
      </c>
      <c r="Z75" s="86">
        <v>0</v>
      </c>
      <c r="AA75" s="86">
        <f>SUM(U75:Z75)</f>
        <v>740</v>
      </c>
      <c r="AB75" s="81">
        <v>2020</v>
      </c>
      <c r="AC75" s="50"/>
    </row>
    <row r="76" spans="1:29" s="122" customFormat="1" ht="32.25" customHeight="1" x14ac:dyDescent="0.3">
      <c r="A76" s="120"/>
      <c r="B76" s="38">
        <v>0</v>
      </c>
      <c r="C76" s="38">
        <v>1</v>
      </c>
      <c r="D76" s="38">
        <v>0</v>
      </c>
      <c r="E76" s="38">
        <v>0</v>
      </c>
      <c r="F76" s="38">
        <v>4</v>
      </c>
      <c r="G76" s="38">
        <v>1</v>
      </c>
      <c r="H76" s="38">
        <v>2</v>
      </c>
      <c r="I76" s="38">
        <v>1</v>
      </c>
      <c r="J76" s="38">
        <v>5</v>
      </c>
      <c r="K76" s="38">
        <v>0</v>
      </c>
      <c r="L76" s="38">
        <v>0</v>
      </c>
      <c r="M76" s="38">
        <v>4</v>
      </c>
      <c r="N76" s="38">
        <v>1</v>
      </c>
      <c r="O76" s="38">
        <v>0</v>
      </c>
      <c r="P76" s="38">
        <v>8</v>
      </c>
      <c r="Q76" s="38">
        <v>8</v>
      </c>
      <c r="R76" s="38">
        <v>0</v>
      </c>
      <c r="S76" s="144"/>
      <c r="T76" s="104" t="s">
        <v>17</v>
      </c>
      <c r="U76" s="86">
        <v>270</v>
      </c>
      <c r="V76" s="87">
        <v>0</v>
      </c>
      <c r="W76" s="87">
        <v>0</v>
      </c>
      <c r="X76" s="87">
        <v>0</v>
      </c>
      <c r="Y76" s="87">
        <v>0</v>
      </c>
      <c r="Z76" s="87">
        <v>0</v>
      </c>
      <c r="AA76" s="86">
        <f>SUM(U76:Z76)</f>
        <v>270</v>
      </c>
      <c r="AB76" s="81">
        <v>2018</v>
      </c>
      <c r="AC76" s="121"/>
    </row>
    <row r="77" spans="1:29" s="26" customFormat="1" ht="24" customHeight="1" x14ac:dyDescent="0.3">
      <c r="A77" s="49"/>
      <c r="B77" s="38">
        <v>0</v>
      </c>
      <c r="C77" s="38">
        <v>1</v>
      </c>
      <c r="D77" s="38">
        <v>0</v>
      </c>
      <c r="E77" s="40">
        <v>0</v>
      </c>
      <c r="F77" s="40">
        <v>4</v>
      </c>
      <c r="G77" s="40">
        <v>1</v>
      </c>
      <c r="H77" s="40">
        <v>2</v>
      </c>
      <c r="I77" s="40">
        <v>1</v>
      </c>
      <c r="J77" s="40">
        <v>5</v>
      </c>
      <c r="K77" s="38">
        <v>0</v>
      </c>
      <c r="L77" s="38">
        <v>0</v>
      </c>
      <c r="M77" s="38">
        <v>4</v>
      </c>
      <c r="N77" s="38" t="s">
        <v>21</v>
      </c>
      <c r="O77" s="38">
        <v>0</v>
      </c>
      <c r="P77" s="38">
        <v>8</v>
      </c>
      <c r="Q77" s="38">
        <v>8</v>
      </c>
      <c r="R77" s="38" t="s">
        <v>22</v>
      </c>
      <c r="S77" s="144"/>
      <c r="T77" s="104" t="s">
        <v>17</v>
      </c>
      <c r="U77" s="86">
        <f t="shared" ref="U77" si="17">540-270</f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 t="shared" si="15"/>
        <v>270</v>
      </c>
      <c r="AB77" s="81">
        <v>2018</v>
      </c>
      <c r="AC77" s="50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145"/>
      <c r="T78" s="104" t="s">
        <v>17</v>
      </c>
      <c r="U78" s="86">
        <v>0</v>
      </c>
      <c r="V78" s="86">
        <v>100</v>
      </c>
      <c r="W78" s="86">
        <v>100</v>
      </c>
      <c r="X78" s="86">
        <v>0</v>
      </c>
      <c r="Y78" s="86">
        <v>0</v>
      </c>
      <c r="Z78" s="86">
        <v>0</v>
      </c>
      <c r="AA78" s="86">
        <f>SUM(U78:Z78)</f>
        <v>200</v>
      </c>
      <c r="AB78" s="81">
        <v>2020</v>
      </c>
      <c r="AC78" s="50"/>
    </row>
    <row r="79" spans="1:29" s="26" customFormat="1" ht="24" customHeight="1" x14ac:dyDescent="0.3">
      <c r="A79" s="49"/>
      <c r="B79" s="30"/>
      <c r="C79" s="30"/>
      <c r="D79" s="30"/>
      <c r="E79" s="47"/>
      <c r="F79" s="47"/>
      <c r="G79" s="47"/>
      <c r="H79" s="47"/>
      <c r="I79" s="47"/>
      <c r="J79" s="48"/>
      <c r="K79" s="32"/>
      <c r="L79" s="32"/>
      <c r="M79" s="32"/>
      <c r="N79" s="32"/>
      <c r="O79" s="32"/>
      <c r="P79" s="32"/>
      <c r="Q79" s="32"/>
      <c r="R79" s="32"/>
      <c r="S79" s="84" t="s">
        <v>31</v>
      </c>
      <c r="T79" s="115" t="s">
        <v>18</v>
      </c>
      <c r="U79" s="83">
        <v>3000</v>
      </c>
      <c r="V79" s="89">
        <f>ROUND(U79*0.02+U79,0)</f>
        <v>3060</v>
      </c>
      <c r="W79" s="89">
        <v>3120</v>
      </c>
      <c r="X79" s="89">
        <v>0</v>
      </c>
      <c r="Y79" s="89">
        <v>0</v>
      </c>
      <c r="Z79" s="89">
        <v>0</v>
      </c>
      <c r="AA79" s="83">
        <f t="shared" si="15"/>
        <v>9180</v>
      </c>
      <c r="AB79" s="81">
        <v>2020</v>
      </c>
      <c r="AC79" s="50"/>
    </row>
    <row r="80" spans="1:29" s="26" customFormat="1" ht="42.75" customHeight="1" x14ac:dyDescent="0.3">
      <c r="A80" s="49"/>
      <c r="B80" s="38">
        <v>0</v>
      </c>
      <c r="C80" s="38">
        <v>1</v>
      </c>
      <c r="D80" s="38">
        <v>0</v>
      </c>
      <c r="E80" s="40">
        <v>0</v>
      </c>
      <c r="F80" s="40">
        <v>4</v>
      </c>
      <c r="G80" s="40">
        <v>1</v>
      </c>
      <c r="H80" s="40">
        <v>2</v>
      </c>
      <c r="I80" s="40">
        <v>1</v>
      </c>
      <c r="J80" s="40">
        <v>5</v>
      </c>
      <c r="K80" s="38">
        <v>0</v>
      </c>
      <c r="L80" s="38">
        <v>0</v>
      </c>
      <c r="M80" s="38">
        <v>4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84" t="s">
        <v>73</v>
      </c>
      <c r="T80" s="104" t="s">
        <v>17</v>
      </c>
      <c r="U80" s="101">
        <v>0</v>
      </c>
      <c r="V80" s="101">
        <v>100</v>
      </c>
      <c r="W80" s="101">
        <v>0</v>
      </c>
      <c r="X80" s="101">
        <v>0</v>
      </c>
      <c r="Y80" s="101">
        <v>0</v>
      </c>
      <c r="Z80" s="101">
        <v>0</v>
      </c>
      <c r="AA80" s="86">
        <f t="shared" si="15"/>
        <v>100</v>
      </c>
      <c r="AB80" s="81">
        <v>2019</v>
      </c>
      <c r="AC80" s="50"/>
    </row>
    <row r="81" spans="1:29" s="26" customFormat="1" ht="24" customHeight="1" x14ac:dyDescent="0.3">
      <c r="A81" s="4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84" t="s">
        <v>31</v>
      </c>
      <c r="T81" s="115" t="s">
        <v>18</v>
      </c>
      <c r="U81" s="99">
        <v>0</v>
      </c>
      <c r="V81" s="89">
        <v>2000</v>
      </c>
      <c r="W81" s="89">
        <v>0</v>
      </c>
      <c r="X81" s="89">
        <v>0</v>
      </c>
      <c r="Y81" s="89">
        <v>0</v>
      </c>
      <c r="Z81" s="89">
        <v>0</v>
      </c>
      <c r="AA81" s="83">
        <f>SUM(U81:Z81)</f>
        <v>2000</v>
      </c>
      <c r="AB81" s="81">
        <v>2019</v>
      </c>
      <c r="AC81" s="50"/>
    </row>
    <row r="82" spans="1:29" s="122" customFormat="1" ht="24" customHeight="1" x14ac:dyDescent="0.3">
      <c r="A82" s="12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143" t="s">
        <v>74</v>
      </c>
      <c r="T82" s="104" t="s">
        <v>17</v>
      </c>
      <c r="U82" s="102">
        <f t="shared" ref="U82" si="18">U83+U84</f>
        <v>300</v>
      </c>
      <c r="V82" s="102">
        <f>V83+V85</f>
        <v>100</v>
      </c>
      <c r="W82" s="102">
        <v>0</v>
      </c>
      <c r="X82" s="102">
        <v>0</v>
      </c>
      <c r="Y82" s="102">
        <v>0</v>
      </c>
      <c r="Z82" s="102">
        <v>0</v>
      </c>
      <c r="AA82" s="101">
        <f>SUM(U82:Z82)</f>
        <v>400</v>
      </c>
      <c r="AB82" s="81">
        <v>2019</v>
      </c>
      <c r="AC82" s="121"/>
    </row>
    <row r="83" spans="1:29" s="26" customFormat="1" ht="24" customHeight="1" x14ac:dyDescent="0.3">
      <c r="A83" s="49"/>
      <c r="B83" s="38">
        <v>0</v>
      </c>
      <c r="C83" s="38">
        <v>1</v>
      </c>
      <c r="D83" s="38">
        <v>0</v>
      </c>
      <c r="E83" s="38">
        <v>0</v>
      </c>
      <c r="F83" s="38">
        <v>4</v>
      </c>
      <c r="G83" s="38">
        <v>1</v>
      </c>
      <c r="H83" s="38">
        <v>2</v>
      </c>
      <c r="I83" s="38">
        <v>1</v>
      </c>
      <c r="J83" s="38">
        <v>5</v>
      </c>
      <c r="K83" s="38">
        <v>0</v>
      </c>
      <c r="L83" s="38">
        <v>0</v>
      </c>
      <c r="M83" s="38">
        <v>4</v>
      </c>
      <c r="N83" s="38">
        <v>1</v>
      </c>
      <c r="O83" s="38">
        <v>0</v>
      </c>
      <c r="P83" s="38">
        <v>8</v>
      </c>
      <c r="Q83" s="38">
        <v>8</v>
      </c>
      <c r="R83" s="38">
        <v>0</v>
      </c>
      <c r="S83" s="144"/>
      <c r="T83" s="104" t="s">
        <v>17</v>
      </c>
      <c r="U83" s="102">
        <v>150</v>
      </c>
      <c r="V83" s="87">
        <v>0</v>
      </c>
      <c r="W83" s="87">
        <v>0</v>
      </c>
      <c r="X83" s="87">
        <v>0</v>
      </c>
      <c r="Y83" s="87">
        <v>0</v>
      </c>
      <c r="Z83" s="87">
        <v>0</v>
      </c>
      <c r="AA83" s="101">
        <f t="shared" ref="AA83:AA90" si="19">SUM(U83:Z83)</f>
        <v>150</v>
      </c>
      <c r="AB83" s="81">
        <v>2018</v>
      </c>
      <c r="AC83" s="50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40">
        <v>0</v>
      </c>
      <c r="F84" s="40">
        <v>4</v>
      </c>
      <c r="G84" s="40">
        <v>1</v>
      </c>
      <c r="H84" s="40">
        <v>2</v>
      </c>
      <c r="I84" s="40">
        <v>1</v>
      </c>
      <c r="J84" s="40">
        <v>5</v>
      </c>
      <c r="K84" s="38">
        <v>0</v>
      </c>
      <c r="L84" s="38">
        <v>0</v>
      </c>
      <c r="M84" s="38">
        <v>4</v>
      </c>
      <c r="N84" s="38" t="s">
        <v>21</v>
      </c>
      <c r="O84" s="38">
        <v>0</v>
      </c>
      <c r="P84" s="38">
        <v>8</v>
      </c>
      <c r="Q84" s="38">
        <v>8</v>
      </c>
      <c r="R84" s="38" t="s">
        <v>22</v>
      </c>
      <c r="S84" s="144"/>
      <c r="T84" s="104" t="s">
        <v>17</v>
      </c>
      <c r="U84" s="101">
        <v>150</v>
      </c>
      <c r="V84" s="101">
        <v>0</v>
      </c>
      <c r="W84" s="101">
        <v>0</v>
      </c>
      <c r="X84" s="101">
        <v>0</v>
      </c>
      <c r="Y84" s="101">
        <v>0</v>
      </c>
      <c r="Z84" s="101">
        <v>0</v>
      </c>
      <c r="AA84" s="101">
        <f t="shared" si="19"/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145"/>
      <c r="T85" s="104" t="s">
        <v>17</v>
      </c>
      <c r="U85" s="101">
        <v>0</v>
      </c>
      <c r="V85" s="102">
        <v>100</v>
      </c>
      <c r="W85" s="102">
        <v>0</v>
      </c>
      <c r="X85" s="102">
        <v>0</v>
      </c>
      <c r="Y85" s="102">
        <v>0</v>
      </c>
      <c r="Z85" s="101">
        <v>0</v>
      </c>
      <c r="AA85" s="101">
        <f>SUM(U85:Z85)</f>
        <v>100</v>
      </c>
      <c r="AB85" s="81">
        <v>2019</v>
      </c>
      <c r="AC85" s="50"/>
    </row>
    <row r="86" spans="1:29" s="26" customFormat="1" ht="24" customHeight="1" x14ac:dyDescent="0.3">
      <c r="A86" s="4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84" t="s">
        <v>31</v>
      </c>
      <c r="T86" s="115" t="s">
        <v>18</v>
      </c>
      <c r="U86" s="83">
        <v>3000</v>
      </c>
      <c r="V86" s="83">
        <v>3050</v>
      </c>
      <c r="W86" s="83">
        <v>0</v>
      </c>
      <c r="X86" s="83">
        <v>0</v>
      </c>
      <c r="Y86" s="83">
        <v>0</v>
      </c>
      <c r="Z86" s="83">
        <v>0</v>
      </c>
      <c r="AA86" s="83">
        <f t="shared" si="19"/>
        <v>6050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43" t="s">
        <v>75</v>
      </c>
      <c r="T87" s="104" t="s">
        <v>17</v>
      </c>
      <c r="U87" s="86">
        <v>0</v>
      </c>
      <c r="V87" s="86">
        <f>V88+V89</f>
        <v>1000</v>
      </c>
      <c r="W87" s="86">
        <v>0</v>
      </c>
      <c r="X87" s="86">
        <v>0</v>
      </c>
      <c r="Y87" s="86">
        <v>0</v>
      </c>
      <c r="Z87" s="86">
        <f t="shared" ref="Z87" si="20">Z88+Z89</f>
        <v>0</v>
      </c>
      <c r="AA87" s="86">
        <f t="shared" si="19"/>
        <v>1000</v>
      </c>
      <c r="AB87" s="81">
        <v>2019</v>
      </c>
      <c r="AC87" s="50"/>
    </row>
    <row r="88" spans="1:29" s="26" customFormat="1" ht="18.75" x14ac:dyDescent="0.3">
      <c r="A88" s="49"/>
      <c r="B88" s="38">
        <v>0</v>
      </c>
      <c r="C88" s="38">
        <v>1</v>
      </c>
      <c r="D88" s="38">
        <v>4</v>
      </c>
      <c r="E88" s="40">
        <v>0</v>
      </c>
      <c r="F88" s="40">
        <v>4</v>
      </c>
      <c r="G88" s="40">
        <v>1</v>
      </c>
      <c r="H88" s="40">
        <v>2</v>
      </c>
      <c r="I88" s="40">
        <v>1</v>
      </c>
      <c r="J88" s="40">
        <v>5</v>
      </c>
      <c r="K88" s="38">
        <v>0</v>
      </c>
      <c r="L88" s="38">
        <v>0</v>
      </c>
      <c r="M88" s="38">
        <v>4</v>
      </c>
      <c r="N88" s="38" t="s">
        <v>21</v>
      </c>
      <c r="O88" s="38">
        <v>0</v>
      </c>
      <c r="P88" s="38">
        <v>8</v>
      </c>
      <c r="Q88" s="38">
        <v>6</v>
      </c>
      <c r="R88" s="38">
        <v>0</v>
      </c>
      <c r="S88" s="144"/>
      <c r="T88" s="104" t="s">
        <v>17</v>
      </c>
      <c r="U88" s="86">
        <v>0</v>
      </c>
      <c r="V88" s="86">
        <v>350</v>
      </c>
      <c r="W88" s="86">
        <v>0</v>
      </c>
      <c r="X88" s="86">
        <v>0</v>
      </c>
      <c r="Y88" s="86">
        <v>0</v>
      </c>
      <c r="Z88" s="86">
        <v>0</v>
      </c>
      <c r="AA88" s="86">
        <f t="shared" si="19"/>
        <v>350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>
        <v>1</v>
      </c>
      <c r="O89" s="38">
        <v>0</v>
      </c>
      <c r="P89" s="38">
        <v>8</v>
      </c>
      <c r="Q89" s="38">
        <v>6</v>
      </c>
      <c r="R89" s="38">
        <v>0</v>
      </c>
      <c r="S89" s="145"/>
      <c r="T89" s="104" t="s">
        <v>17</v>
      </c>
      <c r="U89" s="86">
        <v>0</v>
      </c>
      <c r="V89" s="86">
        <v>650</v>
      </c>
      <c r="W89" s="86">
        <v>0</v>
      </c>
      <c r="X89" s="86">
        <v>0</v>
      </c>
      <c r="Y89" s="86">
        <v>0</v>
      </c>
      <c r="Z89" s="86">
        <v>0</v>
      </c>
      <c r="AA89" s="86">
        <v>650</v>
      </c>
      <c r="AB89" s="81">
        <v>2019</v>
      </c>
      <c r="AC89" s="50"/>
    </row>
    <row r="90" spans="1:29" s="26" customFormat="1" ht="18.75" x14ac:dyDescent="0.3">
      <c r="A90" s="4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84" t="s">
        <v>32</v>
      </c>
      <c r="T90" s="115" t="s">
        <v>19</v>
      </c>
      <c r="U90" s="83">
        <v>0</v>
      </c>
      <c r="V90" s="83">
        <v>1</v>
      </c>
      <c r="W90" s="83">
        <v>0</v>
      </c>
      <c r="X90" s="83">
        <v>0</v>
      </c>
      <c r="Y90" s="83">
        <v>0</v>
      </c>
      <c r="Z90" s="83">
        <v>0</v>
      </c>
      <c r="AA90" s="83">
        <f t="shared" si="19"/>
        <v>1</v>
      </c>
      <c r="AB90" s="81">
        <v>2019</v>
      </c>
      <c r="AC90" s="50"/>
    </row>
    <row r="91" spans="1:29" s="26" customFormat="1" ht="18.75" x14ac:dyDescent="0.3">
      <c r="A91" s="4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51"/>
      <c r="T91" s="52"/>
      <c r="U91" s="64"/>
      <c r="V91" s="64"/>
      <c r="W91" s="64"/>
      <c r="X91" s="64"/>
      <c r="Y91" s="64"/>
      <c r="Z91" s="64"/>
      <c r="AA91" s="64"/>
      <c r="AB91" s="65"/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64"/>
      <c r="Y92" s="64"/>
      <c r="Z92" s="64"/>
      <c r="AA92" s="64"/>
      <c r="AB92" s="133" t="s">
        <v>81</v>
      </c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64"/>
      <c r="Y93" s="64"/>
      <c r="Z93" s="64"/>
      <c r="AA93" s="64"/>
      <c r="AB93" s="65"/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64"/>
      <c r="Y94" s="64"/>
      <c r="Z94" s="64"/>
      <c r="AA94" s="64"/>
      <c r="AB94" s="65"/>
      <c r="AC94" s="50"/>
    </row>
    <row r="95" spans="1:29" s="26" customFormat="1" ht="19.5" x14ac:dyDescent="0.3">
      <c r="A95" s="49"/>
      <c r="B95" s="160" t="s">
        <v>23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53"/>
      <c r="U95" s="53"/>
      <c r="V95" s="53"/>
      <c r="W95" s="53"/>
      <c r="X95" s="53"/>
      <c r="Y95" s="146" t="s">
        <v>24</v>
      </c>
      <c r="Z95" s="146"/>
      <c r="AA95" s="146"/>
      <c r="AB95" s="146"/>
      <c r="AC95" s="54"/>
    </row>
    <row r="96" spans="1:29" s="26" customFormat="1" x14ac:dyDescent="0.25">
      <c r="A96" s="49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6"/>
      <c r="N96" s="56"/>
      <c r="O96" s="56"/>
      <c r="P96" s="56"/>
      <c r="Q96" s="56"/>
      <c r="R96" s="56"/>
      <c r="S96" s="25"/>
      <c r="T96" s="25"/>
      <c r="U96" s="25"/>
      <c r="V96" s="3"/>
      <c r="W96" s="3"/>
      <c r="X96" s="25"/>
      <c r="Y96" s="25"/>
      <c r="Z96" s="25"/>
      <c r="AA96" s="3"/>
      <c r="AB96" s="3"/>
    </row>
    <row r="97" spans="1:28" s="26" customFormat="1" x14ac:dyDescent="0.25">
      <c r="A97" s="49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6"/>
      <c r="N97" s="56"/>
      <c r="O97" s="56"/>
      <c r="P97" s="56"/>
      <c r="Q97" s="56"/>
      <c r="R97" s="56"/>
      <c r="S97" s="25"/>
      <c r="T97" s="25"/>
      <c r="U97" s="25"/>
      <c r="V97" s="3"/>
      <c r="W97" s="3"/>
      <c r="X97" s="25"/>
      <c r="Y97" s="25"/>
      <c r="Z97" s="25"/>
      <c r="AA97" s="3"/>
      <c r="AB97" s="3"/>
    </row>
    <row r="98" spans="1:28" s="26" customFormat="1" x14ac:dyDescent="0.25">
      <c r="A98" s="4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6"/>
      <c r="O98" s="56"/>
      <c r="P98" s="56"/>
      <c r="Q98" s="56"/>
      <c r="R98" s="56"/>
      <c r="S98" s="25"/>
      <c r="T98" s="25"/>
      <c r="U98" s="25"/>
      <c r="V98" s="3"/>
      <c r="W98" s="3"/>
      <c r="X98" s="25"/>
      <c r="Y98" s="25"/>
      <c r="Z98" s="25"/>
      <c r="AA98" s="3"/>
      <c r="AB98" s="3"/>
    </row>
    <row r="99" spans="1:28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25"/>
      <c r="Y99" s="25"/>
      <c r="Z99" s="25"/>
      <c r="AA99" s="3"/>
      <c r="AB99" s="3"/>
    </row>
    <row r="100" spans="1:28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25"/>
      <c r="Y100" s="25"/>
      <c r="Z100" s="25"/>
      <c r="AA100" s="3"/>
      <c r="AB100" s="3"/>
    </row>
    <row r="101" spans="1:28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25"/>
      <c r="Y101" s="25"/>
      <c r="Z101" s="25"/>
      <c r="AA101" s="3"/>
      <c r="AB101" s="3"/>
    </row>
    <row r="102" spans="1:28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25"/>
      <c r="Y102" s="25"/>
      <c r="Z102" s="25"/>
      <c r="AA102" s="3"/>
      <c r="AB102" s="3"/>
    </row>
    <row r="103" spans="1:28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25"/>
      <c r="Y103" s="25"/>
      <c r="Z103" s="25"/>
      <c r="AA103" s="3"/>
      <c r="AB103" s="3"/>
    </row>
    <row r="104" spans="1:28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 t="s">
        <v>25</v>
      </c>
      <c r="V104" s="3"/>
      <c r="W104" s="3"/>
      <c r="X104" s="25"/>
      <c r="Y104" s="25"/>
      <c r="Z104" s="25"/>
      <c r="AA104" s="3"/>
      <c r="AB104" s="3"/>
    </row>
    <row r="105" spans="1:28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25"/>
      <c r="Y105" s="25"/>
      <c r="Z105" s="25"/>
      <c r="AA105" s="3"/>
      <c r="AB105" s="3"/>
    </row>
    <row r="106" spans="1:28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/>
      <c r="V106" s="3"/>
      <c r="W106" s="3"/>
      <c r="X106" s="25"/>
      <c r="Y106" s="25"/>
      <c r="Z106" s="25"/>
      <c r="AA106" s="3"/>
      <c r="AB106" s="3"/>
    </row>
    <row r="107" spans="1:28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/>
      <c r="V107" s="3"/>
      <c r="W107" s="3"/>
      <c r="X107" s="25"/>
      <c r="Y107" s="25"/>
      <c r="Z107" s="25"/>
      <c r="AA107" s="3"/>
      <c r="AB107" s="3"/>
    </row>
    <row r="108" spans="1:28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25"/>
      <c r="Y108" s="25"/>
      <c r="Z108" s="25"/>
      <c r="AA108" s="3"/>
      <c r="AB108" s="3"/>
    </row>
    <row r="109" spans="1:28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25"/>
      <c r="Y109" s="25"/>
      <c r="Z109" s="25"/>
      <c r="AA109" s="3"/>
      <c r="AB109" s="3"/>
    </row>
    <row r="110" spans="1:28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25"/>
      <c r="Y110" s="25"/>
      <c r="Z110" s="25"/>
      <c r="AA110" s="3"/>
      <c r="AB110" s="3"/>
    </row>
    <row r="111" spans="1:28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25"/>
      <c r="Y111" s="25"/>
      <c r="Z111" s="25"/>
      <c r="AA111" s="3"/>
      <c r="AB111" s="3"/>
    </row>
    <row r="112" spans="1:28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25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25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25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25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25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25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25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25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25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25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25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25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25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25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25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25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25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25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25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25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25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25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25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25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25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25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25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25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25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25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25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25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25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25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25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25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25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25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25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25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25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25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25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25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25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25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25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25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25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25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25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25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25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25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25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25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25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25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25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25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25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25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25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25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25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25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25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25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25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25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25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25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25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25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25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25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25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25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25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25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25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25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25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25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25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25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25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25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25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25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25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25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25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25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25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25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25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25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25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25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25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25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25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25"/>
      <c r="Y215" s="25"/>
      <c r="Z215" s="25"/>
      <c r="AA215" s="3"/>
      <c r="AB215" s="3"/>
    </row>
    <row r="216" spans="1:76" x14ac:dyDescent="0.25">
      <c r="A216" s="15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8"/>
      <c r="N216" s="58"/>
      <c r="O216" s="58"/>
      <c r="P216" s="58"/>
      <c r="Q216" s="58"/>
      <c r="R216" s="58"/>
      <c r="S216" s="59"/>
      <c r="T216" s="59"/>
      <c r="U216" s="59"/>
      <c r="V216" s="60"/>
      <c r="W216" s="60"/>
      <c r="X216" s="59"/>
      <c r="Y216" s="59"/>
      <c r="Z216" s="59"/>
      <c r="AA216" s="60"/>
      <c r="AB216" s="60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x14ac:dyDescent="0.25">
      <c r="A217" s="15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8"/>
      <c r="N217" s="58"/>
      <c r="O217" s="58"/>
      <c r="P217" s="58"/>
      <c r="Q217" s="58"/>
      <c r="R217" s="58"/>
      <c r="S217" s="59"/>
      <c r="T217" s="59"/>
      <c r="U217" s="59"/>
      <c r="V217" s="60"/>
      <c r="W217" s="60"/>
      <c r="X217" s="59"/>
      <c r="Y217" s="59"/>
      <c r="Z217" s="59"/>
      <c r="AA217" s="60"/>
      <c r="AB217" s="60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x14ac:dyDescent="0.25">
      <c r="A218" s="15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8"/>
      <c r="N218" s="58"/>
      <c r="O218" s="58"/>
      <c r="P218" s="58"/>
      <c r="Q218" s="58"/>
      <c r="R218" s="58"/>
      <c r="S218" s="59"/>
      <c r="T218" s="59"/>
      <c r="U218" s="59"/>
      <c r="V218" s="60"/>
      <c r="W218" s="60"/>
      <c r="X218" s="59"/>
      <c r="Y218" s="59"/>
      <c r="Z218" s="59"/>
      <c r="AA218" s="60"/>
      <c r="AB218" s="60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5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5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5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5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5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5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5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5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5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5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5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5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5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5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5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5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5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5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5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5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5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5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5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5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5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5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5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5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5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5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5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5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5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5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5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5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5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5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5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5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5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5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5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5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5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5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5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5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5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5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5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5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5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5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5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5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5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5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5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5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5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5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5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5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5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5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5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5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5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5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5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5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5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5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5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5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5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5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5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5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5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5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5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5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5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5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5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5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5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5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59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5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59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5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</sheetData>
  <mergeCells count="23">
    <mergeCell ref="S87:S89"/>
    <mergeCell ref="Y95:AB95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5:S95"/>
    <mergeCell ref="S75:S78"/>
    <mergeCell ref="S82:S85"/>
    <mergeCell ref="S69:S73"/>
    <mergeCell ref="X1:AB1"/>
    <mergeCell ref="X2:AB2"/>
    <mergeCell ref="X3:AB3"/>
    <mergeCell ref="W5:AB5"/>
    <mergeCell ref="D6:AB6"/>
    <mergeCell ref="D7:AB7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6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2020-12-17T13:02:26Z</cp:lastPrinted>
  <dcterms:created xsi:type="dcterms:W3CDTF">2018-10-15T09:37:28Z</dcterms:created>
  <dcterms:modified xsi:type="dcterms:W3CDTF">2020-12-28T14:17:32Z</dcterms:modified>
</cp:coreProperties>
</file>